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18A" sheetId="1" r:id="rId1"/>
  </sheets>
  <definedNames>
    <definedName name="_xlnm.Print_Titles" localSheetId="0">'BCE018A'!$1:$8</definedName>
  </definedNames>
  <calcPr fullCalcOnLoad="1"/>
</workbook>
</file>

<file path=xl/sharedStrings.xml><?xml version="1.0" encoding="utf-8"?>
<sst xmlns="http://schemas.openxmlformats.org/spreadsheetml/2006/main" count="160" uniqueCount="78">
  <si>
    <t>POLIMEROS DE ETILENO, PROPILENO E ESTIRENO</t>
  </si>
  <si>
    <t>PARTES E PECAS PARA VEICULOS AUTOMOVEIS E TRATORES</t>
  </si>
  <si>
    <t>AUTOMOVEIS DE PASSAGEIROS</t>
  </si>
  <si>
    <t>PARTES DE MOTORES E TURBINAS PARA AVIACAO</t>
  </si>
  <si>
    <t>2016 (A)</t>
  </si>
  <si>
    <t>2015 (B)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</si>
  <si>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</si>
  <si>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</si>
  <si>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</si>
  <si>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</si>
  <si>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</si>
  <si>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</si>
  <si>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VEICULOS DE CARGA</t>
  </si>
  <si>
    <t>MOTORES,GERADORES E TRANSFORMADORES ELETR.E SUAS PARTES</t>
  </si>
  <si>
    <t>DEMAIS PRODUTOS</t>
  </si>
  <si>
    <t>MOTORES PARA VEICULOS AUTOMOVEIS E SUAS PARTES</t>
  </si>
  <si>
    <t>PRODUTOS LAMINADOS PLANOS DE FERRO OU ACOS</t>
  </si>
  <si>
    <t>PNEUMATICOS</t>
  </si>
  <si>
    <t>DEMAIS PAISES</t>
  </si>
  <si>
    <t>AVIOES</t>
  </si>
  <si>
    <t>MINERIOS DE COBRE E SEUS CONCENTRADOS</t>
  </si>
  <si>
    <t>Part % 2016</t>
  </si>
  <si>
    <t>Part % 2015</t>
  </si>
  <si>
    <t>3. Argentina</t>
  </si>
  <si>
    <t>8. México</t>
  </si>
  <si>
    <t>EXPORTAÇÃO BRASILEIRA</t>
  </si>
  <si>
    <t>ACUCAR DE CANA,EM BRUTO</t>
  </si>
  <si>
    <t>ALGODAO EM BRUTO</t>
  </si>
  <si>
    <t>ALUMINIO EM BRUTO</t>
  </si>
  <si>
    <t>BOMBAS, COMPRESSORES, VENTILADORES, ETC. E SUAS PARTES</t>
  </si>
  <si>
    <t>CAFE CRU EM GRAO</t>
  </si>
  <si>
    <t>CARNE DE BOVINO CONGELADA, FRESCA OU REFRIGERADA</t>
  </si>
  <si>
    <t>CARNE DE FRANGO CONGELADA, FRESCA OU REFRIG.INCL.MIUDOS</t>
  </si>
  <si>
    <t>CARNES SALGADAS,INCLUIDAS AS DE FRANGO</t>
  </si>
  <si>
    <t>CATODOS DE COBRE</t>
  </si>
  <si>
    <t>CAULIM E OUTRAS ARGILAS CAULINICAS</t>
  </si>
  <si>
    <t>CELULOSE</t>
  </si>
  <si>
    <t>CENTRIFUGADORES E APARELHOS PARA FILTRAR OU DEPURAR</t>
  </si>
  <si>
    <t>CHASSIS COM MOTOR E CARROCARIAS P/ VEICULOS AUTOMOVEIS</t>
  </si>
  <si>
    <t>CINZAS, DESPERDICIOS E RESIDUOS, DE METAIS PRECIOSOS</t>
  </si>
  <si>
    <t>COUROS E PELES, DEPILADOS, EXCETO EM BRUTO</t>
  </si>
  <si>
    <t>ETANOL</t>
  </si>
  <si>
    <t>FARELO E RESIDUOS DA EXTRACAO DE OLEO DE SOJA</t>
  </si>
  <si>
    <t>FERRO-LIGAS</t>
  </si>
  <si>
    <t>FUMO EM FOLHAS E DESPERDICIOS</t>
  </si>
  <si>
    <t>MAQUINAS E APARELHOS P/TERRAPLANAGEM,PERFURACAO,ETC.</t>
  </si>
  <si>
    <t>MILHO EM GRAOS</t>
  </si>
  <si>
    <t>MINERIOS DE FERRO E SEUS CONCENTRADOS</t>
  </si>
  <si>
    <t>MOVEIS E SUAS PARTES, EXCETO MEDICO-CIRURGICOS</t>
  </si>
  <si>
    <t>OBRAS DE MARMORE E GRANITO</t>
  </si>
  <si>
    <t>OLEOS BRUTOS DE PETROLEO</t>
  </si>
  <si>
    <t>OURO EM FORMAS SEMIMANUFATURADAS,PARA USO NAO MONETARIO</t>
  </si>
  <si>
    <t>PAPEL E CARTAO, PARA ESCRITA,IMPRESSAO OU FINS GRAFICOS</t>
  </si>
  <si>
    <t>PIMENTA EM GRAO</t>
  </si>
  <si>
    <t>PREPARACOES E CONSERVAS, DE CARNE BOVINA</t>
  </si>
  <si>
    <t>PREPARACOES E CONSERVAS, DE CARNE DE FRANGO</t>
  </si>
  <si>
    <t>PRODUTOS SEMIMANUFATURADOS DE FERRO OU ACOS</t>
  </si>
  <si>
    <t>SOJA MESMO TRITURADA</t>
  </si>
  <si>
    <t>SUCO DE LARANJA CONGELADO</t>
  </si>
  <si>
    <t>SUCO DE LARANJA NAO CONGELADO</t>
  </si>
  <si>
    <t>TORNEIRAS, VALVULAS E DISPOSITIVOS SEMELHANTES E PARTES</t>
  </si>
  <si>
    <t>TRATORES</t>
  </si>
  <si>
    <t>TUBOS E SEUS ACESSORIOS,DE PLASTICOS</t>
  </si>
  <si>
    <t>TUBOS FLEXIVEIS, DE FERRO OU ACO</t>
  </si>
  <si>
    <t>1. China</t>
  </si>
  <si>
    <t>2. Estados Unidos</t>
  </si>
  <si>
    <t>4. Países Baixos (Holanda)</t>
  </si>
  <si>
    <t>7. Chile</t>
  </si>
  <si>
    <t>9. Itália</t>
  </si>
  <si>
    <t>ORDEM DECRESCENTE JANEIRO-ABRIL - 2016</t>
  </si>
  <si>
    <t>JANEIRO-ABRIL</t>
  </si>
  <si>
    <t>BCE018A</t>
  </si>
  <si>
    <t>PRINCIPAIS PAÍSES DE DESTINO E PRODUTOS</t>
  </si>
  <si>
    <t>5. Japão</t>
  </si>
  <si>
    <t>6. Alemanha</t>
  </si>
  <si>
    <t>10. Bélgica</t>
  </si>
  <si>
    <t>11. Coreia do Sul</t>
  </si>
  <si>
    <t>12. Reino Unido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</si>
</sst>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10" xfId="0" applyFont="1" applyFill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 shrinkToFit="1"/>
    </xf>
    <xf numFmtId="169" fontId="41" fillId="0" borderId="11" xfId="60" applyNumberFormat="1" applyFont="1" applyFill="1" applyBorder="1" applyAlignment="1">
      <alignment horizontal="center" vertical="center"/>
    </xf>
    <xf numFmtId="4" fontId="41" fillId="0" borderId="11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169" fontId="40" fillId="0" borderId="0" xfId="0" applyNumberFormat="1" applyFont="1" applyBorder="1" applyAlignment="1">
      <alignment vertical="center"/>
    </xf>
    <xf numFmtId="43" fontId="40" fillId="0" borderId="0" xfId="60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right" vertical="center" shrinkToFit="1"/>
    </xf>
    <xf numFmtId="169" fontId="40" fillId="0" borderId="0" xfId="6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12" xfId="0" applyFont="1" applyBorder="1" applyAlignment="1">
      <alignment horizontal="center" vertical="center"/>
    </xf>
    <xf numFmtId="169" fontId="40" fillId="0" borderId="13" xfId="0" applyNumberFormat="1" applyFont="1" applyBorder="1" applyAlignment="1">
      <alignment vertical="center"/>
    </xf>
    <xf numFmtId="43" fontId="40" fillId="0" borderId="13" xfId="60" applyFont="1" applyBorder="1" applyAlignment="1">
      <alignment vertical="center"/>
    </xf>
    <xf numFmtId="4" fontId="40" fillId="0" borderId="14" xfId="0" applyNumberFormat="1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4" fontId="40" fillId="0" borderId="16" xfId="0" applyNumberFormat="1" applyFont="1" applyBorder="1" applyAlignment="1">
      <alignment vertical="center"/>
    </xf>
    <xf numFmtId="0" fontId="40" fillId="0" borderId="17" xfId="0" applyFont="1" applyFill="1" applyBorder="1" applyAlignment="1">
      <alignment horizontal="right" vertical="center" shrinkToFit="1"/>
    </xf>
    <xf numFmtId="169" fontId="40" fillId="0" borderId="18" xfId="60" applyNumberFormat="1" applyFont="1" applyBorder="1" applyAlignment="1">
      <alignment vertical="center"/>
    </xf>
    <xf numFmtId="43" fontId="40" fillId="0" borderId="18" xfId="60" applyFont="1" applyBorder="1" applyAlignment="1">
      <alignment vertical="center"/>
    </xf>
    <xf numFmtId="4" fontId="40" fillId="0" borderId="19" xfId="0" applyNumberFormat="1" applyFont="1" applyBorder="1" applyAlignment="1">
      <alignment vertical="center"/>
    </xf>
    <xf numFmtId="0" fontId="40" fillId="0" borderId="20" xfId="0" applyFont="1" applyBorder="1" applyAlignment="1">
      <alignment horizontal="right" vertical="center" shrinkToFit="1"/>
    </xf>
    <xf numFmtId="169" fontId="40" fillId="0" borderId="21" xfId="60" applyNumberFormat="1" applyFont="1" applyBorder="1" applyAlignment="1">
      <alignment vertical="center"/>
    </xf>
    <xf numFmtId="43" fontId="40" fillId="0" borderId="21" xfId="60" applyFont="1" applyBorder="1" applyAlignment="1">
      <alignment vertical="center"/>
    </xf>
    <xf numFmtId="4" fontId="40" fillId="0" borderId="22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="110" zoomScaleNormal="110" zoomScalePageLayoutView="0" workbookViewId="0" topLeftCell="A1">
      <selection activeCell="A16" sqref="A16"/>
    </sheetView>
  </sheetViews>
  <sheetFormatPr defaultColWidth="9.140625" defaultRowHeight="15"/>
  <cols>
    <col min="1" max="1" width="47.421875" style="2" bestFit="1" customWidth="1"/>
    <col min="2" max="2" width="14.57421875" style="1" customWidth="1"/>
    <col min="3" max="3" width="13.140625" style="1" bestFit="1" customWidth="1"/>
    <col min="4" max="4" width="5.8515625" style="1" bestFit="1" customWidth="1"/>
    <col min="5" max="5" width="5.8515625" style="1" customWidth="1"/>
    <col min="6" max="6" width="8.57421875" style="1" customWidth="1"/>
    <col min="7" max="16384" width="9.140625" style="1" customWidth="1"/>
  </cols>
  <sheetData>
    <row r="1" spans="1:6" ht="12.75" customHeight="1">
      <c r="A1" s="15" t="s">
        <v>9</v>
      </c>
      <c r="B1" s="14" t="s">
        <v>25</v>
      </c>
      <c r="C1" s="13"/>
      <c r="D1" s="11"/>
      <c r="E1" s="11"/>
      <c r="F1" s="12" t="s">
        <v>71</v>
      </c>
    </row>
    <row r="2" spans="1:5" ht="12.75" customHeight="1">
      <c r="A2" s="16" t="s">
        <v>10</v>
      </c>
      <c r="B2" s="14" t="s">
        <v>72</v>
      </c>
      <c r="C2" s="13"/>
      <c r="D2" s="11"/>
      <c r="E2" s="11"/>
    </row>
    <row r="3" spans="1:5" ht="12.75" customHeight="1">
      <c r="A3" s="3"/>
      <c r="B3" s="14" t="s">
        <v>69</v>
      </c>
      <c r="C3" s="13"/>
      <c r="D3" s="11"/>
      <c r="E3" s="11"/>
    </row>
    <row r="4" spans="2:5" ht="12.75" customHeight="1">
      <c r="B4" s="14" t="s">
        <v>11</v>
      </c>
      <c r="C4" s="13"/>
      <c r="D4" s="11"/>
      <c r="E4" s="11"/>
    </row>
    <row r="6" spans="1:6" ht="12.75">
      <c r="A6" s="5"/>
      <c r="B6" s="39" t="s">
        <v>70</v>
      </c>
      <c r="C6" s="39"/>
      <c r="D6" s="39"/>
      <c r="E6" s="39"/>
      <c r="F6" s="39"/>
    </row>
    <row r="7" spans="1:6" ht="24">
      <c r="A7" s="6" t="s">
        <v>7</v>
      </c>
      <c r="B7" s="7" t="s">
        <v>4</v>
      </c>
      <c r="C7" s="7" t="s">
        <v>5</v>
      </c>
      <c r="D7" s="7" t="s">
        <v>21</v>
      </c>
      <c r="E7" s="7" t="s">
        <v>22</v>
      </c>
      <c r="F7" s="7" t="s">
        <v>6</v>
      </c>
    </row>
    <row r="8" spans="1:6" ht="12">
      <c r="A8" s="8" t="s">
        <v>8</v>
      </c>
      <c r="B8" s="9">
        <v>55941902783</v>
      </c>
      <c r="C8" s="9">
        <v>57931518630</v>
      </c>
      <c r="D8" s="9">
        <v>100</v>
      </c>
      <c r="E8" s="9">
        <v>100</v>
      </c>
      <c r="F8" s="10">
        <f>(B8-C8)/C8*100</f>
        <v>-3.4344272238181444</v>
      </c>
    </row>
    <row r="9" ht="12.75" customHeight="1">
      <c r="A9" s="4"/>
    </row>
    <row r="10" spans="1:7" ht="12.75" customHeight="1">
      <c r="A10" s="25" t="s">
        <v>64</v>
      </c>
      <c r="B10" s="26">
        <v>11267856886</v>
      </c>
      <c r="C10" s="26">
        <v>9625229017</v>
      </c>
      <c r="D10" s="27">
        <f>(B10/$B$8)*100</f>
        <v>20.14206940673486</v>
      </c>
      <c r="E10" s="27">
        <f>(C10/$C$8)*100</f>
        <v>16.61483980503758</v>
      </c>
      <c r="F10" s="28">
        <f>(B10-C10)/C10*100</f>
        <v>17.06585750945566</v>
      </c>
      <c r="G10" s="20"/>
    </row>
    <row r="11" spans="1:7" ht="12.75" customHeight="1">
      <c r="A11" s="29" t="s">
        <v>57</v>
      </c>
      <c r="B11" s="17">
        <v>5778790072</v>
      </c>
      <c r="C11" s="17">
        <v>3917156140</v>
      </c>
      <c r="D11" s="18">
        <f>(B11/$B$10)*100</f>
        <v>51.28561828984522</v>
      </c>
      <c r="E11" s="18">
        <f>(C11/$C$10)*100</f>
        <v>40.69675779227228</v>
      </c>
      <c r="F11" s="30">
        <f aca="true" t="shared" si="0" ref="F11:F21">IF(C11=0,0,(B11-C11)/C11*100)</f>
        <v>47.525139807166326</v>
      </c>
      <c r="G11" s="20"/>
    </row>
    <row r="12" spans="1:7" ht="12.75" customHeight="1">
      <c r="A12" s="29" t="s">
        <v>47</v>
      </c>
      <c r="B12" s="17">
        <v>1560265353</v>
      </c>
      <c r="C12" s="17">
        <v>2057373486</v>
      </c>
      <c r="D12" s="18">
        <f aca="true" t="shared" si="1" ref="D12:D21">(B12/$B$10)*100</f>
        <v>13.847046237679736</v>
      </c>
      <c r="E12" s="18">
        <f aca="true" t="shared" si="2" ref="E12:E21">(C12/$C$10)*100</f>
        <v>21.374800354010112</v>
      </c>
      <c r="F12" s="30">
        <f t="shared" si="0"/>
        <v>-24.162269825227057</v>
      </c>
      <c r="G12" s="20"/>
    </row>
    <row r="13" spans="1:7" ht="12.75" customHeight="1">
      <c r="A13" s="29" t="s">
        <v>50</v>
      </c>
      <c r="B13" s="17">
        <v>978615987</v>
      </c>
      <c r="C13" s="17">
        <v>1330283352</v>
      </c>
      <c r="D13" s="18">
        <f t="shared" si="1"/>
        <v>8.685023220483952</v>
      </c>
      <c r="E13" s="18">
        <f t="shared" si="2"/>
        <v>13.820796883382874</v>
      </c>
      <c r="F13" s="30">
        <f t="shared" si="0"/>
        <v>-26.43552326436992</v>
      </c>
      <c r="G13" s="20"/>
    </row>
    <row r="14" spans="1:7" ht="12.75" customHeight="1">
      <c r="A14" s="29" t="s">
        <v>36</v>
      </c>
      <c r="B14" s="17">
        <v>652895956</v>
      </c>
      <c r="C14" s="17">
        <v>556719300</v>
      </c>
      <c r="D14" s="18">
        <f t="shared" si="1"/>
        <v>5.794322404034126</v>
      </c>
      <c r="E14" s="18">
        <f t="shared" si="2"/>
        <v>5.783959000006409</v>
      </c>
      <c r="F14" s="30">
        <f t="shared" si="0"/>
        <v>17.275610168355936</v>
      </c>
      <c r="G14" s="20"/>
    </row>
    <row r="15" spans="1:7" ht="12.75" customHeight="1">
      <c r="A15" s="29" t="s">
        <v>32</v>
      </c>
      <c r="B15" s="17">
        <v>255929420</v>
      </c>
      <c r="C15" s="17">
        <v>178877714</v>
      </c>
      <c r="D15" s="18">
        <f t="shared" si="1"/>
        <v>2.2713229551041354</v>
      </c>
      <c r="E15" s="18">
        <f t="shared" si="2"/>
        <v>1.8584255365152107</v>
      </c>
      <c r="F15" s="30">
        <f t="shared" si="0"/>
        <v>43.07507306360143</v>
      </c>
      <c r="G15" s="20"/>
    </row>
    <row r="16" spans="1:7" ht="12.75" customHeight="1">
      <c r="A16" s="29" t="s">
        <v>34</v>
      </c>
      <c r="B16" s="17">
        <v>253677079</v>
      </c>
      <c r="C16" s="17">
        <v>139623581</v>
      </c>
      <c r="D16" s="18">
        <f t="shared" si="1"/>
        <v>2.2513338744582985</v>
      </c>
      <c r="E16" s="18">
        <f t="shared" si="2"/>
        <v>1.4506000922512907</v>
      </c>
      <c r="F16" s="30">
        <f t="shared" si="0"/>
        <v>81.68641513355827</v>
      </c>
      <c r="G16" s="20"/>
    </row>
    <row r="17" spans="1:7" ht="12.75" customHeight="1">
      <c r="A17" s="29" t="s">
        <v>31</v>
      </c>
      <c r="B17" s="17">
        <v>213886443</v>
      </c>
      <c r="C17" s="17">
        <v>0</v>
      </c>
      <c r="D17" s="18">
        <f t="shared" si="1"/>
        <v>1.898199854364036</v>
      </c>
      <c r="E17" s="18">
        <f t="shared" si="2"/>
        <v>0</v>
      </c>
      <c r="F17" s="30">
        <f t="shared" si="0"/>
        <v>0</v>
      </c>
      <c r="G17" s="20"/>
    </row>
    <row r="18" spans="1:7" ht="12.75" customHeight="1">
      <c r="A18" s="29" t="s">
        <v>40</v>
      </c>
      <c r="B18" s="17">
        <v>198886469</v>
      </c>
      <c r="C18" s="17">
        <v>234820626</v>
      </c>
      <c r="D18" s="18">
        <f t="shared" si="1"/>
        <v>1.76507805354815</v>
      </c>
      <c r="E18" s="18">
        <f t="shared" si="2"/>
        <v>2.4396367669305508</v>
      </c>
      <c r="F18" s="30">
        <f t="shared" si="0"/>
        <v>-15.302811176391293</v>
      </c>
      <c r="G18" s="20"/>
    </row>
    <row r="19" spans="1:7" ht="12.75" customHeight="1">
      <c r="A19" s="29" t="s">
        <v>37</v>
      </c>
      <c r="B19" s="17">
        <v>154395057</v>
      </c>
      <c r="C19" s="17">
        <v>634631</v>
      </c>
      <c r="D19" s="18">
        <f t="shared" si="1"/>
        <v>1.3702255767184226</v>
      </c>
      <c r="E19" s="18">
        <f t="shared" si="2"/>
        <v>0.006593411947696205</v>
      </c>
      <c r="F19" s="30">
        <f t="shared" si="0"/>
        <v>24228.319448624476</v>
      </c>
      <c r="G19" s="20"/>
    </row>
    <row r="20" spans="1:7" ht="12.75" customHeight="1">
      <c r="A20" s="29" t="s">
        <v>26</v>
      </c>
      <c r="B20" s="17">
        <v>148343979</v>
      </c>
      <c r="C20" s="17">
        <v>242426442</v>
      </c>
      <c r="D20" s="18">
        <f t="shared" si="1"/>
        <v>1.3165234569522557</v>
      </c>
      <c r="E20" s="18">
        <f t="shared" si="2"/>
        <v>2.5186563516756686</v>
      </c>
      <c r="F20" s="30">
        <f t="shared" si="0"/>
        <v>-38.808663866790575</v>
      </c>
      <c r="G20" s="20"/>
    </row>
    <row r="21" spans="1:7" ht="12.75" customHeight="1">
      <c r="A21" s="31" t="s">
        <v>14</v>
      </c>
      <c r="B21" s="32">
        <f>B10-SUM(B11:B20)</f>
        <v>1072171071</v>
      </c>
      <c r="C21" s="32">
        <f>C10-SUM(C11:C20)</f>
        <v>967313745</v>
      </c>
      <c r="D21" s="33">
        <f t="shared" si="1"/>
        <v>9.515306076811667</v>
      </c>
      <c r="E21" s="33">
        <f t="shared" si="2"/>
        <v>10.049773811007908</v>
      </c>
      <c r="F21" s="34">
        <f t="shared" si="0"/>
        <v>10.840053347944519</v>
      </c>
      <c r="G21" s="20"/>
    </row>
    <row r="22" spans="1:7" ht="12.75" customHeight="1">
      <c r="A22" s="21"/>
      <c r="B22" s="22"/>
      <c r="C22" s="22"/>
      <c r="D22" s="22"/>
      <c r="E22" s="22"/>
      <c r="F22" s="19"/>
      <c r="G22" s="20"/>
    </row>
    <row r="23" spans="1:7" ht="12.75" customHeight="1">
      <c r="A23" s="25" t="s">
        <v>65</v>
      </c>
      <c r="B23" s="26">
        <v>6697685175</v>
      </c>
      <c r="C23" s="26">
        <v>7779286976</v>
      </c>
      <c r="D23" s="27">
        <f>(B23/$B$8)*100</f>
        <v>11.972573047757212</v>
      </c>
      <c r="E23" s="27">
        <f>(C23/$C$8)*100</f>
        <v>13.428418864150876</v>
      </c>
      <c r="F23" s="28">
        <f aca="true" t="shared" si="3" ref="F23:F34">IF(C23=0,0,(B23-C23)/C23*100)</f>
        <v>-13.903611016496328</v>
      </c>
      <c r="G23" s="20"/>
    </row>
    <row r="24" spans="1:7" ht="12.75" customHeight="1">
      <c r="A24" s="29" t="s">
        <v>19</v>
      </c>
      <c r="B24" s="17">
        <v>697499898</v>
      </c>
      <c r="C24" s="17">
        <v>792409800</v>
      </c>
      <c r="D24" s="18">
        <f>(B24/$B$23)*100</f>
        <v>10.414044252236744</v>
      </c>
      <c r="E24" s="18">
        <f>(C24/$C$23)*100</f>
        <v>10.186149481882799</v>
      </c>
      <c r="F24" s="30">
        <f t="shared" si="3"/>
        <v>-11.977376100093663</v>
      </c>
      <c r="G24" s="20"/>
    </row>
    <row r="25" spans="1:7" ht="12.75" customHeight="1">
      <c r="A25" s="29" t="s">
        <v>3</v>
      </c>
      <c r="B25" s="17">
        <v>599079742</v>
      </c>
      <c r="C25" s="17">
        <v>505651175</v>
      </c>
      <c r="D25" s="18">
        <f aca="true" t="shared" si="4" ref="D25:D34">(B25/$B$23)*100</f>
        <v>8.944579005238179</v>
      </c>
      <c r="E25" s="18">
        <f aca="true" t="shared" si="5" ref="E25:E34">(C25/$C$23)*100</f>
        <v>6.499968140524863</v>
      </c>
      <c r="F25" s="30">
        <f t="shared" si="3"/>
        <v>18.476881221525886</v>
      </c>
      <c r="G25" s="20"/>
    </row>
    <row r="26" spans="1:7" ht="12.75" customHeight="1">
      <c r="A26" s="29" t="s">
        <v>56</v>
      </c>
      <c r="B26" s="17">
        <v>332449368</v>
      </c>
      <c r="C26" s="17">
        <v>575952831</v>
      </c>
      <c r="D26" s="18">
        <f t="shared" si="4"/>
        <v>4.963645786769905</v>
      </c>
      <c r="E26" s="18">
        <f t="shared" si="5"/>
        <v>7.403671220471504</v>
      </c>
      <c r="F26" s="30">
        <f t="shared" si="3"/>
        <v>-42.27836897289251</v>
      </c>
      <c r="G26" s="20"/>
    </row>
    <row r="27" spans="1:7" ht="12.75" customHeight="1">
      <c r="A27" s="29" t="s">
        <v>36</v>
      </c>
      <c r="B27" s="17">
        <v>292861090</v>
      </c>
      <c r="C27" s="17">
        <v>271282366</v>
      </c>
      <c r="D27" s="18">
        <f t="shared" si="4"/>
        <v>4.372571752000869</v>
      </c>
      <c r="E27" s="18">
        <f t="shared" si="5"/>
        <v>3.487239471135818</v>
      </c>
      <c r="F27" s="30">
        <f t="shared" si="3"/>
        <v>7.954340828773219</v>
      </c>
      <c r="G27" s="20"/>
    </row>
    <row r="28" spans="1:7" ht="12.75" customHeight="1">
      <c r="A28" s="29" t="s">
        <v>30</v>
      </c>
      <c r="B28" s="17">
        <v>270921972</v>
      </c>
      <c r="C28" s="17">
        <v>406526398</v>
      </c>
      <c r="D28" s="18">
        <f t="shared" si="4"/>
        <v>4.045009057924255</v>
      </c>
      <c r="E28" s="18">
        <f t="shared" si="5"/>
        <v>5.225753970179799</v>
      </c>
      <c r="F28" s="30">
        <f t="shared" si="3"/>
        <v>-33.356856201008625</v>
      </c>
      <c r="G28" s="20"/>
    </row>
    <row r="29" spans="1:7" ht="12.75" customHeight="1">
      <c r="A29" s="29" t="s">
        <v>50</v>
      </c>
      <c r="B29" s="17">
        <v>233509493</v>
      </c>
      <c r="C29" s="17">
        <v>643957812</v>
      </c>
      <c r="D29" s="18">
        <f t="shared" si="4"/>
        <v>3.4864208588305288</v>
      </c>
      <c r="E29" s="18">
        <f t="shared" si="5"/>
        <v>8.277851350473178</v>
      </c>
      <c r="F29" s="30">
        <f t="shared" si="3"/>
        <v>-63.73838648299526</v>
      </c>
      <c r="G29" s="20"/>
    </row>
    <row r="30" spans="1:7" ht="12.75" customHeight="1">
      <c r="A30" s="29" t="s">
        <v>49</v>
      </c>
      <c r="B30" s="17">
        <v>205406197</v>
      </c>
      <c r="C30" s="17">
        <v>226911159</v>
      </c>
      <c r="D30" s="18">
        <f t="shared" si="4"/>
        <v>3.066823710476956</v>
      </c>
      <c r="E30" s="18">
        <f t="shared" si="5"/>
        <v>2.916863199674304</v>
      </c>
      <c r="F30" s="30">
        <f t="shared" si="3"/>
        <v>-9.477260657771353</v>
      </c>
      <c r="G30" s="20"/>
    </row>
    <row r="31" spans="1:7" ht="12.75" customHeight="1">
      <c r="A31" s="29" t="s">
        <v>41</v>
      </c>
      <c r="B31" s="17">
        <v>156832945</v>
      </c>
      <c r="C31" s="17">
        <v>111501026</v>
      </c>
      <c r="D31" s="18">
        <f t="shared" si="4"/>
        <v>2.3415992376799046</v>
      </c>
      <c r="E31" s="18">
        <f t="shared" si="5"/>
        <v>1.4333065015340551</v>
      </c>
      <c r="F31" s="30">
        <f t="shared" si="3"/>
        <v>40.65605548777641</v>
      </c>
      <c r="G31" s="20"/>
    </row>
    <row r="32" spans="1:7" ht="12.75" customHeight="1">
      <c r="A32" s="29" t="s">
        <v>16</v>
      </c>
      <c r="B32" s="17">
        <v>140403877</v>
      </c>
      <c r="C32" s="17">
        <v>170051335</v>
      </c>
      <c r="D32" s="18">
        <f t="shared" si="4"/>
        <v>2.0963045191206677</v>
      </c>
      <c r="E32" s="18">
        <f t="shared" si="5"/>
        <v>2.185950145876197</v>
      </c>
      <c r="F32" s="30">
        <f t="shared" si="3"/>
        <v>-17.434416495465914</v>
      </c>
      <c r="G32" s="20"/>
    </row>
    <row r="33" spans="1:7" ht="12.75" customHeight="1">
      <c r="A33" s="29" t="s">
        <v>45</v>
      </c>
      <c r="B33" s="17">
        <v>136503069</v>
      </c>
      <c r="C33" s="17">
        <v>150000486</v>
      </c>
      <c r="D33" s="18">
        <f t="shared" si="4"/>
        <v>2.0380633820997716</v>
      </c>
      <c r="E33" s="18">
        <f t="shared" si="5"/>
        <v>1.9282035289708277</v>
      </c>
      <c r="F33" s="30">
        <f t="shared" si="3"/>
        <v>-8.99824884567374</v>
      </c>
      <c r="G33" s="20"/>
    </row>
    <row r="34" spans="1:7" ht="12.75" customHeight="1">
      <c r="A34" s="31" t="s">
        <v>14</v>
      </c>
      <c r="B34" s="32">
        <f>B23-SUM(B24:B33)</f>
        <v>3632217524</v>
      </c>
      <c r="C34" s="32">
        <f>C23-SUM(C24:C33)</f>
        <v>3925042588</v>
      </c>
      <c r="D34" s="33">
        <f t="shared" si="4"/>
        <v>54.23093843762222</v>
      </c>
      <c r="E34" s="33">
        <f t="shared" si="5"/>
        <v>50.455042989276656</v>
      </c>
      <c r="F34" s="34">
        <f t="shared" si="3"/>
        <v>-7.460430235719012</v>
      </c>
      <c r="G34" s="20"/>
    </row>
    <row r="35" spans="1:7" ht="12.75" customHeight="1">
      <c r="A35" s="23"/>
      <c r="B35" s="22"/>
      <c r="C35" s="22"/>
      <c r="D35" s="22"/>
      <c r="E35" s="22"/>
      <c r="F35" s="19"/>
      <c r="G35" s="20"/>
    </row>
    <row r="36" spans="1:7" ht="12.75" customHeight="1">
      <c r="A36" s="25" t="s">
        <v>23</v>
      </c>
      <c r="B36" s="26">
        <v>4116111765</v>
      </c>
      <c r="C36" s="26">
        <v>4084205907</v>
      </c>
      <c r="D36" s="27">
        <f>(B36/$B$8)*100</f>
        <v>7.357832966401764</v>
      </c>
      <c r="E36" s="27">
        <f>(C36/$C$8)*100</f>
        <v>7.050058419985874</v>
      </c>
      <c r="F36" s="28">
        <f aca="true" t="shared" si="6" ref="F36:F47">IF(C36=0,0,(B36-C36)/C36*100)</f>
        <v>0.7812010149957408</v>
      </c>
      <c r="G36" s="20"/>
    </row>
    <row r="37" spans="1:7" ht="12.75" customHeight="1">
      <c r="A37" s="29" t="s">
        <v>2</v>
      </c>
      <c r="B37" s="17">
        <v>1048084893</v>
      </c>
      <c r="C37" s="17">
        <v>711111728</v>
      </c>
      <c r="D37" s="18">
        <f>(B37/$B$36)*100</f>
        <v>25.462984312331955</v>
      </c>
      <c r="E37" s="18">
        <f>(C37/$C$36)*100</f>
        <v>17.411260455336294</v>
      </c>
      <c r="F37" s="30">
        <f t="shared" si="6"/>
        <v>47.38681022006713</v>
      </c>
      <c r="G37" s="20"/>
    </row>
    <row r="38" spans="1:7" ht="12.75" customHeight="1">
      <c r="A38" s="29" t="s">
        <v>1</v>
      </c>
      <c r="B38" s="17">
        <v>283015420</v>
      </c>
      <c r="C38" s="17">
        <v>429397986</v>
      </c>
      <c r="D38" s="18">
        <f aca="true" t="shared" si="7" ref="D38:D47">(B38/$B$36)*100</f>
        <v>6.8757953174772455</v>
      </c>
      <c r="E38" s="18">
        <f aca="true" t="shared" si="8" ref="E38:E47">(C38/$C$36)*100</f>
        <v>10.513622373055345</v>
      </c>
      <c r="F38" s="30">
        <f t="shared" si="6"/>
        <v>-34.09018457762399</v>
      </c>
      <c r="G38" s="20"/>
    </row>
    <row r="39" spans="1:7" ht="12.75" customHeight="1">
      <c r="A39" s="29" t="s">
        <v>12</v>
      </c>
      <c r="B39" s="17">
        <v>264739614</v>
      </c>
      <c r="C39" s="17">
        <v>216566496</v>
      </c>
      <c r="D39" s="18">
        <f t="shared" si="7"/>
        <v>6.431788763636742</v>
      </c>
      <c r="E39" s="18">
        <f t="shared" si="8"/>
        <v>5.302536182831098</v>
      </c>
      <c r="F39" s="30">
        <f t="shared" si="6"/>
        <v>22.244030766421044</v>
      </c>
      <c r="G39" s="20"/>
    </row>
    <row r="40" spans="1:7" ht="12.75" customHeight="1">
      <c r="A40" s="29" t="s">
        <v>0</v>
      </c>
      <c r="B40" s="17">
        <v>117217615</v>
      </c>
      <c r="C40" s="17">
        <v>122097403</v>
      </c>
      <c r="D40" s="18">
        <f t="shared" si="7"/>
        <v>2.847775320308874</v>
      </c>
      <c r="E40" s="18">
        <f t="shared" si="8"/>
        <v>2.989501650510198</v>
      </c>
      <c r="F40" s="30">
        <f t="shared" si="6"/>
        <v>-3.996635374791714</v>
      </c>
      <c r="G40" s="20"/>
    </row>
    <row r="41" spans="1:7" ht="12.75" customHeight="1">
      <c r="A41" s="29" t="s">
        <v>61</v>
      </c>
      <c r="B41" s="17">
        <v>114849064</v>
      </c>
      <c r="C41" s="17">
        <v>97282716</v>
      </c>
      <c r="D41" s="18">
        <f t="shared" si="7"/>
        <v>2.7902319119850234</v>
      </c>
      <c r="E41" s="18">
        <f t="shared" si="8"/>
        <v>2.381924864103087</v>
      </c>
      <c r="F41" s="30">
        <f t="shared" si="6"/>
        <v>18.057008194549173</v>
      </c>
      <c r="G41" s="20"/>
    </row>
    <row r="42" spans="1:7" ht="12.75" customHeight="1">
      <c r="A42" s="29" t="s">
        <v>17</v>
      </c>
      <c r="B42" s="17">
        <v>107720688</v>
      </c>
      <c r="C42" s="17">
        <v>98137166</v>
      </c>
      <c r="D42" s="18">
        <f t="shared" si="7"/>
        <v>2.617049636891966</v>
      </c>
      <c r="E42" s="18">
        <f t="shared" si="8"/>
        <v>2.4028456996206</v>
      </c>
      <c r="F42" s="30">
        <f t="shared" si="6"/>
        <v>9.765435859437801</v>
      </c>
      <c r="G42" s="20"/>
    </row>
    <row r="43" spans="1:7" ht="12.75" customHeight="1">
      <c r="A43" s="29" t="s">
        <v>15</v>
      </c>
      <c r="B43" s="17">
        <v>84547017</v>
      </c>
      <c r="C43" s="17">
        <v>134536773</v>
      </c>
      <c r="D43" s="18">
        <f t="shared" si="7"/>
        <v>2.0540505658499777</v>
      </c>
      <c r="E43" s="18">
        <f t="shared" si="8"/>
        <v>3.294074198595492</v>
      </c>
      <c r="F43" s="30">
        <f t="shared" si="6"/>
        <v>-37.156945930314535</v>
      </c>
      <c r="G43" s="20"/>
    </row>
    <row r="44" spans="1:7" ht="12.75" customHeight="1">
      <c r="A44" s="29" t="s">
        <v>16</v>
      </c>
      <c r="B44" s="17">
        <v>73670715</v>
      </c>
      <c r="C44" s="17">
        <v>112148139</v>
      </c>
      <c r="D44" s="18">
        <f t="shared" si="7"/>
        <v>1.7898132802523645</v>
      </c>
      <c r="E44" s="18">
        <f t="shared" si="8"/>
        <v>2.7458982615883083</v>
      </c>
      <c r="F44" s="30">
        <f t="shared" si="6"/>
        <v>-34.30946277227124</v>
      </c>
      <c r="G44" s="20"/>
    </row>
    <row r="45" spans="1:7" ht="12.75" customHeight="1">
      <c r="A45" s="29" t="s">
        <v>38</v>
      </c>
      <c r="B45" s="17">
        <v>68562254</v>
      </c>
      <c r="C45" s="17">
        <v>47724193</v>
      </c>
      <c r="D45" s="18">
        <f t="shared" si="7"/>
        <v>1.6657043810859689</v>
      </c>
      <c r="E45" s="18">
        <f t="shared" si="8"/>
        <v>1.1685060471168847</v>
      </c>
      <c r="F45" s="30">
        <f t="shared" si="6"/>
        <v>43.663516740869774</v>
      </c>
      <c r="G45" s="20"/>
    </row>
    <row r="46" spans="1:7" ht="12.75" customHeight="1">
      <c r="A46" s="29" t="s">
        <v>47</v>
      </c>
      <c r="B46" s="17">
        <v>68190607</v>
      </c>
      <c r="C46" s="17">
        <v>149650433</v>
      </c>
      <c r="D46" s="18">
        <f t="shared" si="7"/>
        <v>1.6566753016727183</v>
      </c>
      <c r="E46" s="18">
        <f t="shared" si="8"/>
        <v>3.6641255707385176</v>
      </c>
      <c r="F46" s="30">
        <f t="shared" si="6"/>
        <v>-54.43340481346953</v>
      </c>
      <c r="G46" s="20"/>
    </row>
    <row r="47" spans="1:7" ht="12.75" customHeight="1">
      <c r="A47" s="31" t="s">
        <v>14</v>
      </c>
      <c r="B47" s="32">
        <f>B36-SUM(B37:B46)</f>
        <v>1885513878</v>
      </c>
      <c r="C47" s="32">
        <f>C36-SUM(C37:C46)</f>
        <v>1965552874</v>
      </c>
      <c r="D47" s="33">
        <f t="shared" si="7"/>
        <v>45.80813120850716</v>
      </c>
      <c r="E47" s="33">
        <f t="shared" si="8"/>
        <v>48.12570469650418</v>
      </c>
      <c r="F47" s="34">
        <f t="shared" si="6"/>
        <v>-4.072085623273852</v>
      </c>
      <c r="G47" s="20"/>
    </row>
    <row r="48" spans="1:7" ht="12.75" customHeight="1">
      <c r="A48" s="23"/>
      <c r="B48" s="22"/>
      <c r="C48" s="22"/>
      <c r="D48" s="22"/>
      <c r="E48" s="22"/>
      <c r="F48" s="19"/>
      <c r="G48" s="20"/>
    </row>
    <row r="49" spans="1:7" ht="12.75" customHeight="1">
      <c r="A49" s="25" t="s">
        <v>66</v>
      </c>
      <c r="B49" s="26">
        <v>3036549917</v>
      </c>
      <c r="C49" s="26">
        <v>3022987350</v>
      </c>
      <c r="D49" s="27">
        <f>(B49/$B$8)*100</f>
        <v>5.428041889777777</v>
      </c>
      <c r="E49" s="27">
        <f>(C49/$C$8)*100</f>
        <v>5.218208363062896</v>
      </c>
      <c r="F49" s="28">
        <f aca="true" t="shared" si="9" ref="F49:F60">IF(C49=0,0,(B49-C49)/C49*100)</f>
        <v>0.4486478251389309</v>
      </c>
      <c r="G49" s="20"/>
    </row>
    <row r="50" spans="1:7" ht="12.75" customHeight="1">
      <c r="A50" s="29" t="s">
        <v>63</v>
      </c>
      <c r="B50" s="17">
        <v>508982329</v>
      </c>
      <c r="C50" s="17">
        <v>302424760</v>
      </c>
      <c r="D50" s="18">
        <f>(B50/$B$49)*100</f>
        <v>16.761862736077</v>
      </c>
      <c r="E50" s="18">
        <f>(C50/$C$49)*100</f>
        <v>10.004168889426547</v>
      </c>
      <c r="F50" s="30">
        <f t="shared" si="9"/>
        <v>68.30048207693046</v>
      </c>
      <c r="G50" s="20"/>
    </row>
    <row r="51" spans="1:7" ht="12.75" customHeight="1">
      <c r="A51" s="29" t="s">
        <v>42</v>
      </c>
      <c r="B51" s="17">
        <v>370026968</v>
      </c>
      <c r="C51" s="17">
        <v>358011487</v>
      </c>
      <c r="D51" s="18">
        <f aca="true" t="shared" si="10" ref="D51:D60">(B51/$B$49)*100</f>
        <v>12.185769314326738</v>
      </c>
      <c r="E51" s="18">
        <f aca="true" t="shared" si="11" ref="E51:E60">(C51/$C$49)*100</f>
        <v>11.842970067340836</v>
      </c>
      <c r="F51" s="30">
        <f t="shared" si="9"/>
        <v>3.3561719208188423</v>
      </c>
      <c r="G51" s="20"/>
    </row>
    <row r="52" spans="1:7" ht="12.75" customHeight="1">
      <c r="A52" s="29" t="s">
        <v>36</v>
      </c>
      <c r="B52" s="17">
        <v>310797292</v>
      </c>
      <c r="C52" s="17">
        <v>299941483</v>
      </c>
      <c r="D52" s="18">
        <f t="shared" si="10"/>
        <v>10.235211028806546</v>
      </c>
      <c r="E52" s="18">
        <f t="shared" si="11"/>
        <v>9.922022432545079</v>
      </c>
      <c r="F52" s="30">
        <f t="shared" si="9"/>
        <v>3.619308970343392</v>
      </c>
      <c r="G52" s="20"/>
    </row>
    <row r="53" spans="1:7" ht="12.75" customHeight="1">
      <c r="A53" s="29" t="s">
        <v>60</v>
      </c>
      <c r="B53" s="17">
        <v>279821586</v>
      </c>
      <c r="C53" s="17">
        <v>134442113</v>
      </c>
      <c r="D53" s="18">
        <f t="shared" si="10"/>
        <v>9.215115629531738</v>
      </c>
      <c r="E53" s="18">
        <f t="shared" si="11"/>
        <v>4.447326350869447</v>
      </c>
      <c r="F53" s="30">
        <f t="shared" si="9"/>
        <v>108.13536752431136</v>
      </c>
      <c r="G53" s="20"/>
    </row>
    <row r="54" spans="1:7" ht="12.75" customHeight="1">
      <c r="A54" s="29" t="s">
        <v>47</v>
      </c>
      <c r="B54" s="17">
        <v>208504000</v>
      </c>
      <c r="C54" s="17">
        <v>302718682</v>
      </c>
      <c r="D54" s="18">
        <f t="shared" si="10"/>
        <v>6.866476945848936</v>
      </c>
      <c r="E54" s="18">
        <f t="shared" si="11"/>
        <v>10.013891788200834</v>
      </c>
      <c r="F54" s="30">
        <f t="shared" si="9"/>
        <v>-31.122850224354504</v>
      </c>
      <c r="G54" s="20"/>
    </row>
    <row r="55" spans="1:7" ht="12.75" customHeight="1">
      <c r="A55" s="29" t="s">
        <v>43</v>
      </c>
      <c r="B55" s="17">
        <v>150832071</v>
      </c>
      <c r="C55" s="17">
        <v>231340660</v>
      </c>
      <c r="D55" s="18">
        <f t="shared" si="10"/>
        <v>4.967218557994809</v>
      </c>
      <c r="E55" s="18">
        <f t="shared" si="11"/>
        <v>7.652716773690766</v>
      </c>
      <c r="F55" s="30">
        <f t="shared" si="9"/>
        <v>-34.80088152251316</v>
      </c>
      <c r="G55" s="20"/>
    </row>
    <row r="56" spans="1:7" ht="12.75" customHeight="1">
      <c r="A56" s="29" t="s">
        <v>57</v>
      </c>
      <c r="B56" s="17">
        <v>146812580</v>
      </c>
      <c r="C56" s="17">
        <v>91877245</v>
      </c>
      <c r="D56" s="18">
        <f t="shared" si="10"/>
        <v>4.834848232794587</v>
      </c>
      <c r="E56" s="18">
        <f t="shared" si="11"/>
        <v>3.0392864528526724</v>
      </c>
      <c r="F56" s="30">
        <f t="shared" si="9"/>
        <v>59.79210086240614</v>
      </c>
      <c r="G56" s="20"/>
    </row>
    <row r="57" spans="1:7" ht="12.75" customHeight="1">
      <c r="A57" s="29" t="s">
        <v>59</v>
      </c>
      <c r="B57" s="17">
        <v>142868508</v>
      </c>
      <c r="C57" s="17">
        <v>137332830</v>
      </c>
      <c r="D57" s="18">
        <f t="shared" si="10"/>
        <v>4.704961614500606</v>
      </c>
      <c r="E57" s="18">
        <f t="shared" si="11"/>
        <v>4.5429508661357785</v>
      </c>
      <c r="F57" s="30">
        <f t="shared" si="9"/>
        <v>4.030848268400207</v>
      </c>
      <c r="G57" s="20"/>
    </row>
    <row r="58" spans="1:7" ht="12.75" customHeight="1">
      <c r="A58" s="29" t="s">
        <v>33</v>
      </c>
      <c r="B58" s="17">
        <v>77833024</v>
      </c>
      <c r="C58" s="17">
        <v>84684507</v>
      </c>
      <c r="D58" s="18">
        <f t="shared" si="10"/>
        <v>2.5632058134218383</v>
      </c>
      <c r="E58" s="18">
        <f t="shared" si="11"/>
        <v>2.8013516827981433</v>
      </c>
      <c r="F58" s="30">
        <f t="shared" si="9"/>
        <v>-8.090597964985497</v>
      </c>
      <c r="G58" s="20"/>
    </row>
    <row r="59" spans="1:7" ht="12.75" customHeight="1">
      <c r="A59" s="29" t="s">
        <v>62</v>
      </c>
      <c r="B59" s="17">
        <v>69044778</v>
      </c>
      <c r="C59" s="17">
        <v>88817785</v>
      </c>
      <c r="D59" s="18">
        <f t="shared" si="10"/>
        <v>2.2737903175395093</v>
      </c>
      <c r="E59" s="18">
        <f t="shared" si="11"/>
        <v>2.938079942676571</v>
      </c>
      <c r="F59" s="30">
        <f t="shared" si="9"/>
        <v>-22.26244101899186</v>
      </c>
      <c r="G59" s="20"/>
    </row>
    <row r="60" spans="1:7" ht="12.75" customHeight="1">
      <c r="A60" s="31" t="s">
        <v>14</v>
      </c>
      <c r="B60" s="32">
        <f>B49-SUM(B50:B59)</f>
        <v>771026781</v>
      </c>
      <c r="C60" s="32">
        <f>C49-SUM(C50:C59)</f>
        <v>991395798</v>
      </c>
      <c r="D60" s="33">
        <f t="shared" si="10"/>
        <v>25.3915398091577</v>
      </c>
      <c r="E60" s="33">
        <f t="shared" si="11"/>
        <v>32.795234753463326</v>
      </c>
      <c r="F60" s="34">
        <f t="shared" si="9"/>
        <v>-22.22815725511074</v>
      </c>
      <c r="G60" s="20"/>
    </row>
    <row r="61" spans="1:7" ht="12.75" customHeight="1">
      <c r="A61" s="23"/>
      <c r="B61" s="22"/>
      <c r="C61" s="22"/>
      <c r="D61" s="22"/>
      <c r="E61" s="22"/>
      <c r="F61" s="19"/>
      <c r="G61" s="20"/>
    </row>
    <row r="62" spans="1:7" ht="12.75" customHeight="1">
      <c r="A62" s="25" t="s">
        <v>73</v>
      </c>
      <c r="B62" s="26">
        <v>1654705964</v>
      </c>
      <c r="C62" s="26">
        <v>1503857036</v>
      </c>
      <c r="D62" s="27">
        <f>(B62/$B$8)*100</f>
        <v>2.9579007536061916</v>
      </c>
      <c r="E62" s="27">
        <f>(C62/$C$8)*100</f>
        <v>2.5959219981870514</v>
      </c>
      <c r="F62" s="28">
        <f aca="true" t="shared" si="12" ref="F62:F73">IF(C62=0,0,(B62-C62)/C62*100)</f>
        <v>10.03080242263135</v>
      </c>
      <c r="G62" s="20"/>
    </row>
    <row r="63" spans="1:7" ht="12.75" customHeight="1">
      <c r="A63" s="29" t="s">
        <v>46</v>
      </c>
      <c r="B63" s="17">
        <v>321761734</v>
      </c>
      <c r="C63" s="17">
        <v>31579456</v>
      </c>
      <c r="D63" s="18">
        <f>(B63/$B$62)*100</f>
        <v>19.445251361890904</v>
      </c>
      <c r="E63" s="18">
        <f>(C63/$C$62)*100</f>
        <v>2.0998974798825225</v>
      </c>
      <c r="F63" s="30">
        <f t="shared" si="12"/>
        <v>918.8957466525073</v>
      </c>
      <c r="G63" s="20"/>
    </row>
    <row r="64" spans="1:7" ht="12.75" customHeight="1">
      <c r="A64" s="29" t="s">
        <v>47</v>
      </c>
      <c r="B64" s="17">
        <v>284468525</v>
      </c>
      <c r="C64" s="17">
        <v>452447721</v>
      </c>
      <c r="D64" s="18">
        <f aca="true" t="shared" si="13" ref="D64:D73">(B64/$B$62)*100</f>
        <v>17.19148484316456</v>
      </c>
      <c r="E64" s="18">
        <f aca="true" t="shared" si="14" ref="E64:E73">(C64/$C$62)*100</f>
        <v>30.085820006097975</v>
      </c>
      <c r="F64" s="30">
        <f t="shared" si="12"/>
        <v>-37.1267636465783</v>
      </c>
      <c r="G64" s="20"/>
    </row>
    <row r="65" spans="1:7" ht="12.75" customHeight="1">
      <c r="A65" s="29" t="s">
        <v>32</v>
      </c>
      <c r="B65" s="17">
        <v>244290189</v>
      </c>
      <c r="C65" s="17">
        <v>240364035</v>
      </c>
      <c r="D65" s="18">
        <f t="shared" si="13"/>
        <v>14.763359431512873</v>
      </c>
      <c r="E65" s="18">
        <f t="shared" si="14"/>
        <v>15.983170557177884</v>
      </c>
      <c r="F65" s="30">
        <f t="shared" si="12"/>
        <v>1.6334199082653944</v>
      </c>
      <c r="G65" s="20"/>
    </row>
    <row r="66" spans="1:7" ht="12.75" customHeight="1">
      <c r="A66" s="29" t="s">
        <v>30</v>
      </c>
      <c r="B66" s="17">
        <v>147824396</v>
      </c>
      <c r="C66" s="17">
        <v>167107897</v>
      </c>
      <c r="D66" s="18">
        <f t="shared" si="13"/>
        <v>8.93357485958756</v>
      </c>
      <c r="E66" s="18">
        <f t="shared" si="14"/>
        <v>11.111953663127325</v>
      </c>
      <c r="F66" s="30">
        <f t="shared" si="12"/>
        <v>-11.539551000393477</v>
      </c>
      <c r="G66" s="20"/>
    </row>
    <row r="67" spans="1:7" ht="12.75" customHeight="1">
      <c r="A67" s="29" t="s">
        <v>43</v>
      </c>
      <c r="B67" s="17">
        <v>84304338</v>
      </c>
      <c r="C67" s="17">
        <v>77890844</v>
      </c>
      <c r="D67" s="18">
        <f t="shared" si="13"/>
        <v>5.0948228769422625</v>
      </c>
      <c r="E67" s="18">
        <f t="shared" si="14"/>
        <v>5.17940483273438</v>
      </c>
      <c r="F67" s="30">
        <f t="shared" si="12"/>
        <v>8.23395109186389</v>
      </c>
      <c r="G67" s="20"/>
    </row>
    <row r="68" spans="1:7" ht="12.75" customHeight="1">
      <c r="A68" s="29" t="s">
        <v>28</v>
      </c>
      <c r="B68" s="17">
        <v>73724649</v>
      </c>
      <c r="C68" s="17">
        <v>144185429</v>
      </c>
      <c r="D68" s="18">
        <f t="shared" si="13"/>
        <v>4.455453150225063</v>
      </c>
      <c r="E68" s="18">
        <f t="shared" si="14"/>
        <v>9.587708508749499</v>
      </c>
      <c r="F68" s="30">
        <f t="shared" si="12"/>
        <v>-48.868169612339955</v>
      </c>
      <c r="G68" s="20"/>
    </row>
    <row r="69" spans="1:7" ht="12.75" customHeight="1">
      <c r="A69" s="29" t="s">
        <v>19</v>
      </c>
      <c r="B69" s="17">
        <v>62087630</v>
      </c>
      <c r="C69" s="17">
        <v>30255795</v>
      </c>
      <c r="D69" s="18">
        <f t="shared" si="13"/>
        <v>3.7521850619256005</v>
      </c>
      <c r="E69" s="18">
        <f t="shared" si="14"/>
        <v>2.011879738281186</v>
      </c>
      <c r="F69" s="30">
        <f t="shared" si="12"/>
        <v>105.20905168745361</v>
      </c>
      <c r="G69" s="20"/>
    </row>
    <row r="70" spans="1:7" ht="12.75" customHeight="1">
      <c r="A70" s="29" t="s">
        <v>58</v>
      </c>
      <c r="B70" s="17">
        <v>52957024</v>
      </c>
      <c r="C70" s="17">
        <v>32805100</v>
      </c>
      <c r="D70" s="18">
        <f t="shared" si="13"/>
        <v>3.2003887791631844</v>
      </c>
      <c r="E70" s="18">
        <f t="shared" si="14"/>
        <v>2.181397514171686</v>
      </c>
      <c r="F70" s="30">
        <f t="shared" si="12"/>
        <v>61.42924118505964</v>
      </c>
      <c r="G70" s="20"/>
    </row>
    <row r="71" spans="1:7" ht="12.75" customHeight="1">
      <c r="A71" s="29" t="s">
        <v>57</v>
      </c>
      <c r="B71" s="17">
        <v>42764972</v>
      </c>
      <c r="C71" s="17">
        <v>19800243</v>
      </c>
      <c r="D71" s="18">
        <f t="shared" si="13"/>
        <v>2.5844453897187982</v>
      </c>
      <c r="E71" s="18">
        <f t="shared" si="14"/>
        <v>1.3166306720660912</v>
      </c>
      <c r="F71" s="30">
        <f t="shared" si="12"/>
        <v>115.9820563818333</v>
      </c>
      <c r="G71" s="20"/>
    </row>
    <row r="72" spans="1:7" ht="12.75" customHeight="1">
      <c r="A72" s="29" t="s">
        <v>36</v>
      </c>
      <c r="B72" s="17">
        <v>36774508</v>
      </c>
      <c r="C72" s="17">
        <v>34444296</v>
      </c>
      <c r="D72" s="18">
        <f t="shared" si="13"/>
        <v>2.222419499299031</v>
      </c>
      <c r="E72" s="18">
        <f t="shared" si="14"/>
        <v>2.290396970952497</v>
      </c>
      <c r="F72" s="30">
        <f t="shared" si="12"/>
        <v>6.765160768563828</v>
      </c>
      <c r="G72" s="20"/>
    </row>
    <row r="73" spans="1:7" ht="12.75" customHeight="1">
      <c r="A73" s="31" t="s">
        <v>14</v>
      </c>
      <c r="B73" s="32">
        <f>B62-SUM(B63:B72)</f>
        <v>303747999</v>
      </c>
      <c r="C73" s="32">
        <f>C62-SUM(C63:C72)</f>
        <v>272976220</v>
      </c>
      <c r="D73" s="33">
        <f t="shared" si="13"/>
        <v>18.356614746570166</v>
      </c>
      <c r="E73" s="33">
        <f t="shared" si="14"/>
        <v>18.151740056758957</v>
      </c>
      <c r="F73" s="34">
        <f t="shared" si="12"/>
        <v>11.272695841417981</v>
      </c>
      <c r="G73" s="20"/>
    </row>
    <row r="74" spans="1:7" ht="12.75" customHeight="1">
      <c r="A74" s="23"/>
      <c r="B74" s="22"/>
      <c r="C74" s="22"/>
      <c r="D74" s="22"/>
      <c r="E74" s="22"/>
      <c r="F74" s="19"/>
      <c r="G74" s="20"/>
    </row>
    <row r="75" spans="1:7" ht="12.75" customHeight="1">
      <c r="A75" s="25" t="s">
        <v>74</v>
      </c>
      <c r="B75" s="26">
        <v>1392500946</v>
      </c>
      <c r="C75" s="26">
        <v>1814538673</v>
      </c>
      <c r="D75" s="27">
        <f>(B75/$B$8)*100</f>
        <v>2.4891912443549606</v>
      </c>
      <c r="E75" s="27">
        <f>(C75/$C$8)*100</f>
        <v>3.132213199155349</v>
      </c>
      <c r="F75" s="28">
        <f aca="true" t="shared" si="15" ref="F75:F86">IF(C75=0,0,(B75-C75)/C75*100)</f>
        <v>-23.258679094573367</v>
      </c>
      <c r="G75" s="20"/>
    </row>
    <row r="76" spans="1:7" ht="12.75" customHeight="1">
      <c r="A76" s="29" t="s">
        <v>30</v>
      </c>
      <c r="B76" s="17">
        <v>272188547</v>
      </c>
      <c r="C76" s="17">
        <v>393423784</v>
      </c>
      <c r="D76" s="18">
        <f>(B76/$B$75)*100</f>
        <v>19.54674054490732</v>
      </c>
      <c r="E76" s="18">
        <f>(C76/$C$75)*100</f>
        <v>21.68175249467389</v>
      </c>
      <c r="F76" s="30">
        <f t="shared" si="15"/>
        <v>-30.81543158560033</v>
      </c>
      <c r="G76" s="20"/>
    </row>
    <row r="77" spans="1:7" ht="12.75" customHeight="1">
      <c r="A77" s="29" t="s">
        <v>20</v>
      </c>
      <c r="B77" s="17">
        <v>140782532</v>
      </c>
      <c r="C77" s="17">
        <v>174965212</v>
      </c>
      <c r="D77" s="18">
        <f aca="true" t="shared" si="16" ref="D77:D86">(B77/$B$75)*100</f>
        <v>10.110049289690034</v>
      </c>
      <c r="E77" s="18">
        <f aca="true" t="shared" si="17" ref="E77:E86">(C77/$C$75)*100</f>
        <v>9.642407439612615</v>
      </c>
      <c r="F77" s="30">
        <f t="shared" si="15"/>
        <v>-19.536843701249595</v>
      </c>
      <c r="G77" s="20"/>
    </row>
    <row r="78" spans="1:7" ht="12.75" customHeight="1">
      <c r="A78" s="29" t="s">
        <v>42</v>
      </c>
      <c r="B78" s="17">
        <v>140029859</v>
      </c>
      <c r="C78" s="17">
        <v>191675249</v>
      </c>
      <c r="D78" s="18">
        <f t="shared" si="16"/>
        <v>10.055997405404995</v>
      </c>
      <c r="E78" s="18">
        <f t="shared" si="17"/>
        <v>10.56330470394995</v>
      </c>
      <c r="F78" s="30">
        <f t="shared" si="15"/>
        <v>-26.944214377934628</v>
      </c>
      <c r="G78" s="20"/>
    </row>
    <row r="79" spans="1:7" ht="12.75" customHeight="1">
      <c r="A79" s="29" t="s">
        <v>57</v>
      </c>
      <c r="B79" s="17">
        <v>67302883</v>
      </c>
      <c r="C79" s="17">
        <v>40853964</v>
      </c>
      <c r="D79" s="18">
        <f t="shared" si="16"/>
        <v>4.833237865534635</v>
      </c>
      <c r="E79" s="18">
        <f t="shared" si="17"/>
        <v>2.2514793764332186</v>
      </c>
      <c r="F79" s="30">
        <f t="shared" si="15"/>
        <v>64.74015348914489</v>
      </c>
      <c r="G79" s="20"/>
    </row>
    <row r="80" spans="1:7" ht="12.75" customHeight="1">
      <c r="A80" s="29" t="s">
        <v>13</v>
      </c>
      <c r="B80" s="17">
        <v>48211311</v>
      </c>
      <c r="C80" s="17">
        <v>45887787</v>
      </c>
      <c r="D80" s="18">
        <f t="shared" si="16"/>
        <v>3.4622102870729394</v>
      </c>
      <c r="E80" s="18">
        <f t="shared" si="17"/>
        <v>2.528895508417748</v>
      </c>
      <c r="F80" s="30">
        <f t="shared" si="15"/>
        <v>5.063491076612607</v>
      </c>
      <c r="G80" s="20"/>
    </row>
    <row r="81" spans="1:7" ht="12.75" customHeight="1">
      <c r="A81" s="29" t="s">
        <v>15</v>
      </c>
      <c r="B81" s="17">
        <v>47412135</v>
      </c>
      <c r="C81" s="17">
        <v>57058629</v>
      </c>
      <c r="D81" s="18">
        <f t="shared" si="16"/>
        <v>3.404818871842978</v>
      </c>
      <c r="E81" s="18">
        <f t="shared" si="17"/>
        <v>3.144525374356681</v>
      </c>
      <c r="F81" s="30">
        <f t="shared" si="15"/>
        <v>-16.90628423616698</v>
      </c>
      <c r="G81" s="20"/>
    </row>
    <row r="82" spans="1:7" ht="12.75" customHeight="1">
      <c r="A82" s="29" t="s">
        <v>19</v>
      </c>
      <c r="B82" s="17">
        <v>44821793</v>
      </c>
      <c r="C82" s="17">
        <v>8500000</v>
      </c>
      <c r="D82" s="18">
        <f t="shared" si="16"/>
        <v>3.2187980287375693</v>
      </c>
      <c r="E82" s="18">
        <f t="shared" si="17"/>
        <v>0.46843862445471285</v>
      </c>
      <c r="F82" s="30">
        <f t="shared" si="15"/>
        <v>427.3152117647059</v>
      </c>
      <c r="G82" s="20"/>
    </row>
    <row r="83" spans="1:7" ht="12.75" customHeight="1">
      <c r="A83" s="29" t="s">
        <v>53</v>
      </c>
      <c r="B83" s="17">
        <v>33335132</v>
      </c>
      <c r="C83" s="17">
        <v>33170340</v>
      </c>
      <c r="D83" s="18">
        <f t="shared" si="16"/>
        <v>2.3939037237824614</v>
      </c>
      <c r="E83" s="18">
        <f t="shared" si="17"/>
        <v>1.828031581446487</v>
      </c>
      <c r="F83" s="30">
        <f t="shared" si="15"/>
        <v>0.49680527845056766</v>
      </c>
      <c r="G83" s="20"/>
    </row>
    <row r="84" spans="1:7" ht="12.75" customHeight="1">
      <c r="A84" s="29" t="s">
        <v>55</v>
      </c>
      <c r="B84" s="17">
        <v>28619182</v>
      </c>
      <c r="C84" s="17">
        <v>21375414</v>
      </c>
      <c r="D84" s="18">
        <f t="shared" si="16"/>
        <v>2.055236090302807</v>
      </c>
      <c r="E84" s="18">
        <f t="shared" si="17"/>
        <v>1.1780081801541191</v>
      </c>
      <c r="F84" s="30">
        <f t="shared" si="15"/>
        <v>33.88831673622789</v>
      </c>
      <c r="G84" s="20"/>
    </row>
    <row r="85" spans="1:7" ht="12.75" customHeight="1">
      <c r="A85" s="29" t="s">
        <v>47</v>
      </c>
      <c r="B85" s="17">
        <v>27779678</v>
      </c>
      <c r="C85" s="17">
        <v>156049531</v>
      </c>
      <c r="D85" s="18">
        <f t="shared" si="16"/>
        <v>1.9949485908643685</v>
      </c>
      <c r="E85" s="18">
        <f t="shared" si="17"/>
        <v>8.599956193934478</v>
      </c>
      <c r="F85" s="30">
        <f t="shared" si="15"/>
        <v>-82.19816629887853</v>
      </c>
      <c r="G85" s="20"/>
    </row>
    <row r="86" spans="1:7" ht="12.75" customHeight="1">
      <c r="A86" s="31" t="s">
        <v>14</v>
      </c>
      <c r="B86" s="32">
        <f>B75-SUM(B76:B85)</f>
        <v>542017894</v>
      </c>
      <c r="C86" s="32">
        <f>C75-SUM(C76:C85)</f>
        <v>691578763</v>
      </c>
      <c r="D86" s="33">
        <f t="shared" si="16"/>
        <v>38.92405930185989</v>
      </c>
      <c r="E86" s="33">
        <f t="shared" si="17"/>
        <v>38.113200522566096</v>
      </c>
      <c r="F86" s="34">
        <f t="shared" si="15"/>
        <v>-21.62600661003814</v>
      </c>
      <c r="G86" s="20"/>
    </row>
    <row r="87" spans="1:7" ht="12.75" customHeight="1">
      <c r="A87" s="23"/>
      <c r="B87" s="22"/>
      <c r="C87" s="22"/>
      <c r="D87" s="22"/>
      <c r="E87" s="22"/>
      <c r="F87" s="19"/>
      <c r="G87" s="20"/>
    </row>
    <row r="88" spans="1:7" ht="12.75" customHeight="1">
      <c r="A88" s="25" t="s">
        <v>67</v>
      </c>
      <c r="B88" s="26">
        <v>1269533604</v>
      </c>
      <c r="C88" s="26">
        <v>1183680468</v>
      </c>
      <c r="D88" s="27">
        <f>(B88/$B$8)*100</f>
        <v>2.269378660437332</v>
      </c>
      <c r="E88" s="27">
        <f>(C88/$C$8)*100</f>
        <v>2.0432408747300257</v>
      </c>
      <c r="F88" s="28">
        <f aca="true" t="shared" si="18" ref="F88:F99">IF(C88=0,0,(B88-C88)/C88*100)</f>
        <v>7.253066880883938</v>
      </c>
      <c r="G88" s="20"/>
    </row>
    <row r="89" spans="1:7" ht="12.75" customHeight="1">
      <c r="A89" s="29" t="s">
        <v>50</v>
      </c>
      <c r="B89" s="17">
        <v>428551604</v>
      </c>
      <c r="C89" s="17">
        <v>328161723</v>
      </c>
      <c r="D89" s="18">
        <f>(B89/$B$88)*100</f>
        <v>33.756617599544846</v>
      </c>
      <c r="E89" s="18">
        <f>(C89/$C$88)*100</f>
        <v>27.723843712186692</v>
      </c>
      <c r="F89" s="30">
        <f t="shared" si="18"/>
        <v>30.591587611819065</v>
      </c>
      <c r="G89" s="20"/>
    </row>
    <row r="90" spans="1:7" ht="12.75" customHeight="1">
      <c r="A90" s="29" t="s">
        <v>31</v>
      </c>
      <c r="B90" s="17">
        <v>92376205</v>
      </c>
      <c r="C90" s="17">
        <v>75380987</v>
      </c>
      <c r="D90" s="18">
        <f aca="true" t="shared" si="19" ref="D90:D99">(B90/$B$88)*100</f>
        <v>7.276389117148568</v>
      </c>
      <c r="E90" s="18">
        <f aca="true" t="shared" si="20" ref="E90:E99">(C90/$C$88)*100</f>
        <v>6.368356075636453</v>
      </c>
      <c r="F90" s="30">
        <f t="shared" si="18"/>
        <v>22.545762103114942</v>
      </c>
      <c r="G90" s="20"/>
    </row>
    <row r="91" spans="1:7" ht="12.75" customHeight="1">
      <c r="A91" s="29" t="s">
        <v>12</v>
      </c>
      <c r="B91" s="17">
        <v>41321624</v>
      </c>
      <c r="C91" s="17">
        <v>41637114</v>
      </c>
      <c r="D91" s="18">
        <f t="shared" si="19"/>
        <v>3.254866501351783</v>
      </c>
      <c r="E91" s="18">
        <f t="shared" si="20"/>
        <v>3.5175974535046564</v>
      </c>
      <c r="F91" s="30">
        <f t="shared" si="18"/>
        <v>-0.7577134188503074</v>
      </c>
      <c r="G91" s="20"/>
    </row>
    <row r="92" spans="1:7" ht="12.75" customHeight="1">
      <c r="A92" s="29" t="s">
        <v>0</v>
      </c>
      <c r="B92" s="17">
        <v>39755164</v>
      </c>
      <c r="C92" s="17">
        <v>40471012</v>
      </c>
      <c r="D92" s="18">
        <f t="shared" si="19"/>
        <v>3.131477880911611</v>
      </c>
      <c r="E92" s="18">
        <f t="shared" si="20"/>
        <v>3.419082522192974</v>
      </c>
      <c r="F92" s="30">
        <f t="shared" si="18"/>
        <v>-1.7687919442192352</v>
      </c>
      <c r="G92" s="20"/>
    </row>
    <row r="93" spans="1:7" ht="12.75" customHeight="1">
      <c r="A93" s="29" t="s">
        <v>61</v>
      </c>
      <c r="B93" s="17">
        <v>30165369</v>
      </c>
      <c r="C93" s="17">
        <v>32484553</v>
      </c>
      <c r="D93" s="18">
        <f t="shared" si="19"/>
        <v>2.3760985061723505</v>
      </c>
      <c r="E93" s="18">
        <f t="shared" si="20"/>
        <v>2.7443684235904784</v>
      </c>
      <c r="F93" s="30">
        <f t="shared" si="18"/>
        <v>-7.139344044537106</v>
      </c>
      <c r="G93" s="20"/>
    </row>
    <row r="94" spans="1:7" ht="12.75" customHeight="1">
      <c r="A94" s="29" t="s">
        <v>38</v>
      </c>
      <c r="B94" s="17">
        <v>24694801</v>
      </c>
      <c r="C94" s="17">
        <v>43998800</v>
      </c>
      <c r="D94" s="18">
        <f t="shared" si="19"/>
        <v>1.945186871949866</v>
      </c>
      <c r="E94" s="18">
        <f t="shared" si="20"/>
        <v>3.7171180220910767</v>
      </c>
      <c r="F94" s="30">
        <f t="shared" si="18"/>
        <v>-43.873921561497134</v>
      </c>
      <c r="G94" s="20"/>
    </row>
    <row r="95" spans="1:7" ht="12.75" customHeight="1">
      <c r="A95" s="29" t="s">
        <v>2</v>
      </c>
      <c r="B95" s="17">
        <v>23063153</v>
      </c>
      <c r="C95" s="17">
        <v>9614058</v>
      </c>
      <c r="D95" s="18">
        <f t="shared" si="19"/>
        <v>1.8166634524153957</v>
      </c>
      <c r="E95" s="18">
        <f t="shared" si="20"/>
        <v>0.812217339046267</v>
      </c>
      <c r="F95" s="30">
        <f t="shared" si="18"/>
        <v>139.88988832811285</v>
      </c>
      <c r="G95" s="20"/>
    </row>
    <row r="96" spans="1:7" ht="12.75" customHeight="1">
      <c r="A96" s="29" t="s">
        <v>52</v>
      </c>
      <c r="B96" s="17">
        <v>21750362</v>
      </c>
      <c r="C96" s="17">
        <v>21508561</v>
      </c>
      <c r="D96" s="18">
        <f t="shared" si="19"/>
        <v>1.7132561069253902</v>
      </c>
      <c r="E96" s="18">
        <f t="shared" si="20"/>
        <v>1.817091823466669</v>
      </c>
      <c r="F96" s="30">
        <f t="shared" si="18"/>
        <v>1.1242081699468411</v>
      </c>
      <c r="G96" s="20"/>
    </row>
    <row r="97" spans="1:7" ht="12.75" customHeight="1">
      <c r="A97" s="29" t="s">
        <v>42</v>
      </c>
      <c r="B97" s="17">
        <v>20030743</v>
      </c>
      <c r="C97" s="17">
        <v>18932348</v>
      </c>
      <c r="D97" s="18">
        <f t="shared" si="19"/>
        <v>1.5778032922395964</v>
      </c>
      <c r="E97" s="18">
        <f t="shared" si="20"/>
        <v>1.5994475292803427</v>
      </c>
      <c r="F97" s="30">
        <f t="shared" si="18"/>
        <v>5.801683974961795</v>
      </c>
      <c r="G97" s="20"/>
    </row>
    <row r="98" spans="1:7" ht="12.75" customHeight="1">
      <c r="A98" s="29" t="s">
        <v>16</v>
      </c>
      <c r="B98" s="17">
        <v>19156948</v>
      </c>
      <c r="C98" s="17">
        <v>20415335</v>
      </c>
      <c r="D98" s="18">
        <f t="shared" si="19"/>
        <v>1.50897525986244</v>
      </c>
      <c r="E98" s="18">
        <f t="shared" si="20"/>
        <v>1.7247336212698239</v>
      </c>
      <c r="F98" s="30">
        <f t="shared" si="18"/>
        <v>-6.1639302024679</v>
      </c>
      <c r="G98" s="20"/>
    </row>
    <row r="99" spans="1:7" ht="12.75" customHeight="1">
      <c r="A99" s="31" t="s">
        <v>14</v>
      </c>
      <c r="B99" s="32">
        <f>B88-SUM(B89:B98)</f>
        <v>528667631</v>
      </c>
      <c r="C99" s="32">
        <f>C88-SUM(C89:C98)</f>
        <v>551075977</v>
      </c>
      <c r="D99" s="33">
        <f t="shared" si="19"/>
        <v>41.642665411478156</v>
      </c>
      <c r="E99" s="33">
        <f t="shared" si="20"/>
        <v>46.556143477734565</v>
      </c>
      <c r="F99" s="34">
        <f t="shared" si="18"/>
        <v>-4.066289755904203</v>
      </c>
      <c r="G99" s="20"/>
    </row>
    <row r="100" spans="1:7" ht="12.75" customHeight="1">
      <c r="A100" s="23"/>
      <c r="B100" s="22"/>
      <c r="C100" s="22"/>
      <c r="D100" s="22"/>
      <c r="E100" s="22"/>
      <c r="F100" s="19"/>
      <c r="G100" s="20"/>
    </row>
    <row r="101" spans="1:7" ht="12.75" customHeight="1">
      <c r="A101" s="25" t="s">
        <v>24</v>
      </c>
      <c r="B101" s="26">
        <v>1133603942</v>
      </c>
      <c r="C101" s="26">
        <v>1080005239</v>
      </c>
      <c r="D101" s="27">
        <f>(B101/$B$8)*100</f>
        <v>2.026395037718465</v>
      </c>
      <c r="E101" s="27">
        <f>(C101/$C$8)*100</f>
        <v>1.8642791774505914</v>
      </c>
      <c r="F101" s="28">
        <f aca="true" t="shared" si="21" ref="F101:F112">IF(C101=0,0,(B101-C101)/C101*100)</f>
        <v>4.962818796104006</v>
      </c>
      <c r="G101" s="20"/>
    </row>
    <row r="102" spans="1:7" ht="12.75" customHeight="1">
      <c r="A102" s="29" t="s">
        <v>2</v>
      </c>
      <c r="B102" s="17">
        <v>111016545</v>
      </c>
      <c r="C102" s="17">
        <v>72767106</v>
      </c>
      <c r="D102" s="18">
        <f>(B102/$B$101)*100</f>
        <v>9.793239145246375</v>
      </c>
      <c r="E102" s="18">
        <f>(C102/$C$101)*100</f>
        <v>6.7376623160991915</v>
      </c>
      <c r="F102" s="30">
        <f t="shared" si="21"/>
        <v>52.564188824549376</v>
      </c>
      <c r="G102" s="20"/>
    </row>
    <row r="103" spans="1:7" ht="12.75" customHeight="1">
      <c r="A103" s="29" t="s">
        <v>15</v>
      </c>
      <c r="B103" s="17">
        <v>80368839</v>
      </c>
      <c r="C103" s="17">
        <v>119246363</v>
      </c>
      <c r="D103" s="18">
        <f aca="true" t="shared" si="22" ref="D103:D112">(B103/$B$101)*100</f>
        <v>7.089675328599025</v>
      </c>
      <c r="E103" s="18">
        <f aca="true" t="shared" si="23" ref="E103:E112">(C103/$C$101)*100</f>
        <v>11.04127634699372</v>
      </c>
      <c r="F103" s="30">
        <f t="shared" si="21"/>
        <v>-32.60269162255288</v>
      </c>
      <c r="G103" s="20"/>
    </row>
    <row r="104" spans="1:7" ht="12.75" customHeight="1">
      <c r="A104" s="29" t="s">
        <v>12</v>
      </c>
      <c r="B104" s="17">
        <v>59670022</v>
      </c>
      <c r="C104" s="17">
        <v>55595785</v>
      </c>
      <c r="D104" s="18">
        <f t="shared" si="22"/>
        <v>5.263745104372617</v>
      </c>
      <c r="E104" s="18">
        <f t="shared" si="23"/>
        <v>5.14773289909939</v>
      </c>
      <c r="F104" s="30">
        <f t="shared" si="21"/>
        <v>7.328319943679183</v>
      </c>
      <c r="G104" s="20"/>
    </row>
    <row r="105" spans="1:7" ht="12.75" customHeight="1">
      <c r="A105" s="29" t="s">
        <v>1</v>
      </c>
      <c r="B105" s="17">
        <v>48182156</v>
      </c>
      <c r="C105" s="17">
        <v>59013376</v>
      </c>
      <c r="D105" s="18">
        <f t="shared" si="22"/>
        <v>4.250351839372838</v>
      </c>
      <c r="E105" s="18">
        <f t="shared" si="23"/>
        <v>5.46417497517343</v>
      </c>
      <c r="F105" s="30">
        <f t="shared" si="21"/>
        <v>-18.353838966948782</v>
      </c>
      <c r="G105" s="20"/>
    </row>
    <row r="106" spans="1:7" ht="12.75" customHeight="1">
      <c r="A106" s="29" t="s">
        <v>40</v>
      </c>
      <c r="B106" s="17">
        <v>35397240</v>
      </c>
      <c r="C106" s="17">
        <v>34736877</v>
      </c>
      <c r="D106" s="18">
        <f t="shared" si="22"/>
        <v>3.1225403060569104</v>
      </c>
      <c r="E106" s="18">
        <f t="shared" si="23"/>
        <v>3.2163618976666837</v>
      </c>
      <c r="F106" s="30">
        <f t="shared" si="21"/>
        <v>1.9010430903158047</v>
      </c>
      <c r="G106" s="20"/>
    </row>
    <row r="107" spans="1:7" ht="12.75" customHeight="1">
      <c r="A107" s="29" t="s">
        <v>28</v>
      </c>
      <c r="B107" s="17">
        <v>33746094</v>
      </c>
      <c r="C107" s="17">
        <v>0</v>
      </c>
      <c r="D107" s="18">
        <f t="shared" si="22"/>
        <v>2.976885731401241</v>
      </c>
      <c r="E107" s="18">
        <f t="shared" si="23"/>
        <v>0</v>
      </c>
      <c r="F107" s="30">
        <f t="shared" si="21"/>
        <v>0</v>
      </c>
      <c r="G107" s="20"/>
    </row>
    <row r="108" spans="1:7" ht="12.75" customHeight="1">
      <c r="A108" s="29" t="s">
        <v>29</v>
      </c>
      <c r="B108" s="17">
        <v>32597853</v>
      </c>
      <c r="C108" s="17">
        <v>33009801</v>
      </c>
      <c r="D108" s="18">
        <f t="shared" si="22"/>
        <v>2.8755945345856957</v>
      </c>
      <c r="E108" s="18">
        <f t="shared" si="23"/>
        <v>3.0564482289516004</v>
      </c>
      <c r="F108" s="30">
        <f t="shared" si="21"/>
        <v>-1.2479566296082791</v>
      </c>
      <c r="G108" s="20"/>
    </row>
    <row r="109" spans="1:7" ht="12.75" customHeight="1">
      <c r="A109" s="29" t="s">
        <v>47</v>
      </c>
      <c r="B109" s="17">
        <v>30710702</v>
      </c>
      <c r="C109" s="17">
        <v>0</v>
      </c>
      <c r="D109" s="18">
        <f t="shared" si="22"/>
        <v>2.7091209603433084</v>
      </c>
      <c r="E109" s="18">
        <f t="shared" si="23"/>
        <v>0</v>
      </c>
      <c r="F109" s="30">
        <f t="shared" si="21"/>
        <v>0</v>
      </c>
      <c r="G109" s="20"/>
    </row>
    <row r="110" spans="1:7" ht="12.75" customHeight="1">
      <c r="A110" s="29" t="s">
        <v>17</v>
      </c>
      <c r="B110" s="17">
        <v>30018193</v>
      </c>
      <c r="C110" s="17">
        <v>28946250</v>
      </c>
      <c r="D110" s="18">
        <f t="shared" si="22"/>
        <v>2.6480318114490116</v>
      </c>
      <c r="E110" s="18">
        <f t="shared" si="23"/>
        <v>2.680195331904311</v>
      </c>
      <c r="F110" s="30">
        <f t="shared" si="21"/>
        <v>3.703218897093751</v>
      </c>
      <c r="G110" s="20"/>
    </row>
    <row r="111" spans="1:7" ht="12.75" customHeight="1">
      <c r="A111" s="29" t="s">
        <v>56</v>
      </c>
      <c r="B111" s="17">
        <v>28958057</v>
      </c>
      <c r="C111" s="17">
        <v>16818091</v>
      </c>
      <c r="D111" s="18">
        <f t="shared" si="22"/>
        <v>2.554512729455558</v>
      </c>
      <c r="E111" s="18">
        <f t="shared" si="23"/>
        <v>1.5572230941742682</v>
      </c>
      <c r="F111" s="30">
        <f t="shared" si="21"/>
        <v>72.18397141506726</v>
      </c>
      <c r="G111" s="20"/>
    </row>
    <row r="112" spans="1:7" ht="12.75" customHeight="1">
      <c r="A112" s="31" t="s">
        <v>14</v>
      </c>
      <c r="B112" s="32">
        <f>B101-SUM(B102:B111)</f>
        <v>642938241</v>
      </c>
      <c r="C112" s="32">
        <f>C101-SUM(C102:C111)</f>
        <v>659871590</v>
      </c>
      <c r="D112" s="33">
        <f t="shared" si="22"/>
        <v>56.71630250911742</v>
      </c>
      <c r="E112" s="33">
        <f t="shared" si="23"/>
        <v>61.0989249099374</v>
      </c>
      <c r="F112" s="34">
        <f t="shared" si="21"/>
        <v>-2.566158212691048</v>
      </c>
      <c r="G112" s="20"/>
    </row>
    <row r="113" spans="1:7" ht="12.75" customHeight="1">
      <c r="A113" s="23"/>
      <c r="B113" s="22"/>
      <c r="C113" s="22"/>
      <c r="D113" s="22"/>
      <c r="E113" s="22"/>
      <c r="F113" s="19"/>
      <c r="G113" s="20"/>
    </row>
    <row r="114" spans="1:7" ht="12.75" customHeight="1">
      <c r="A114" s="25" t="s">
        <v>68</v>
      </c>
      <c r="B114" s="26">
        <v>1063686350</v>
      </c>
      <c r="C114" s="26">
        <v>1096504627</v>
      </c>
      <c r="D114" s="27">
        <f>(B114/$B$8)*100</f>
        <v>1.9014125317225357</v>
      </c>
      <c r="E114" s="27">
        <f>(C114/$C$8)*100</f>
        <v>1.8927600258560666</v>
      </c>
      <c r="F114" s="28">
        <f aca="true" t="shared" si="24" ref="F114:F125">IF(C114=0,0,(B114-C114)/C114*100)</f>
        <v>-2.99299028858544</v>
      </c>
      <c r="G114" s="20"/>
    </row>
    <row r="115" spans="1:7" ht="12.75" customHeight="1">
      <c r="A115" s="29" t="s">
        <v>36</v>
      </c>
      <c r="B115" s="17">
        <v>238387216</v>
      </c>
      <c r="C115" s="17">
        <v>218448487</v>
      </c>
      <c r="D115" s="18">
        <f>(B115/$B$114)*100</f>
        <v>22.411420058177864</v>
      </c>
      <c r="E115" s="18">
        <f>(C115/$C$114)*100</f>
        <v>19.922258567906617</v>
      </c>
      <c r="F115" s="30">
        <f t="shared" si="24"/>
        <v>9.127428289306486</v>
      </c>
      <c r="G115" s="20"/>
    </row>
    <row r="116" spans="1:7" ht="12.75" customHeight="1">
      <c r="A116" s="29" t="s">
        <v>30</v>
      </c>
      <c r="B116" s="17">
        <v>166260016</v>
      </c>
      <c r="C116" s="17">
        <v>216066687</v>
      </c>
      <c r="D116" s="18">
        <f aca="true" t="shared" si="25" ref="D116:D125">(B116/$B$114)*100</f>
        <v>15.630548986550405</v>
      </c>
      <c r="E116" s="18">
        <f aca="true" t="shared" si="26" ref="E116:E125">(C116/$C$114)*100</f>
        <v>19.705041062266307</v>
      </c>
      <c r="F116" s="30">
        <f t="shared" si="24"/>
        <v>-23.051527142636292</v>
      </c>
      <c r="G116" s="20"/>
    </row>
    <row r="117" spans="1:7" ht="12.75" customHeight="1">
      <c r="A117" s="29" t="s">
        <v>40</v>
      </c>
      <c r="B117" s="17">
        <v>109153569</v>
      </c>
      <c r="C117" s="17">
        <v>135718012</v>
      </c>
      <c r="D117" s="18">
        <f t="shared" si="25"/>
        <v>10.261819097330713</v>
      </c>
      <c r="E117" s="18">
        <f t="shared" si="26"/>
        <v>12.377331445588146</v>
      </c>
      <c r="F117" s="30">
        <f t="shared" si="24"/>
        <v>-19.573262685280124</v>
      </c>
      <c r="G117" s="20"/>
    </row>
    <row r="118" spans="1:7" ht="12.75" customHeight="1">
      <c r="A118" s="29" t="s">
        <v>47</v>
      </c>
      <c r="B118" s="17">
        <v>80511175</v>
      </c>
      <c r="C118" s="17">
        <v>77196071</v>
      </c>
      <c r="D118" s="18">
        <f t="shared" si="25"/>
        <v>7.569070995411383</v>
      </c>
      <c r="E118" s="18">
        <f t="shared" si="26"/>
        <v>7.04019564524829</v>
      </c>
      <c r="F118" s="30">
        <f t="shared" si="24"/>
        <v>4.29439472379365</v>
      </c>
      <c r="G118" s="20"/>
    </row>
    <row r="119" spans="1:7" ht="12.75" customHeight="1">
      <c r="A119" s="29" t="s">
        <v>31</v>
      </c>
      <c r="B119" s="17">
        <v>53930038</v>
      </c>
      <c r="C119" s="17">
        <v>59662001</v>
      </c>
      <c r="D119" s="18">
        <f t="shared" si="25"/>
        <v>5.070107179621135</v>
      </c>
      <c r="E119" s="18">
        <f t="shared" si="26"/>
        <v>5.441108001817853</v>
      </c>
      <c r="F119" s="30">
        <f t="shared" si="24"/>
        <v>-9.607393154647964</v>
      </c>
      <c r="G119" s="20"/>
    </row>
    <row r="120" spans="1:7" ht="12.75" customHeight="1">
      <c r="A120" s="29" t="s">
        <v>57</v>
      </c>
      <c r="B120" s="17">
        <v>45396528</v>
      </c>
      <c r="C120" s="17">
        <v>15171042</v>
      </c>
      <c r="D120" s="18">
        <f t="shared" si="25"/>
        <v>4.267849070358006</v>
      </c>
      <c r="E120" s="18">
        <f t="shared" si="26"/>
        <v>1.383582123269964</v>
      </c>
      <c r="F120" s="30">
        <f t="shared" si="24"/>
        <v>199.2314436938478</v>
      </c>
      <c r="G120" s="20"/>
    </row>
    <row r="121" spans="1:7" ht="12.75" customHeight="1">
      <c r="A121" s="29" t="s">
        <v>51</v>
      </c>
      <c r="B121" s="17">
        <v>33041389</v>
      </c>
      <c r="C121" s="17">
        <v>0</v>
      </c>
      <c r="D121" s="18">
        <f t="shared" si="25"/>
        <v>3.106309392801741</v>
      </c>
      <c r="E121" s="18">
        <f t="shared" si="26"/>
        <v>0</v>
      </c>
      <c r="F121" s="30">
        <f t="shared" si="24"/>
        <v>0</v>
      </c>
      <c r="G121" s="20"/>
    </row>
    <row r="122" spans="1:7" ht="12.75" customHeight="1">
      <c r="A122" s="29" t="s">
        <v>15</v>
      </c>
      <c r="B122" s="17">
        <v>27716402</v>
      </c>
      <c r="C122" s="17">
        <v>32847955</v>
      </c>
      <c r="D122" s="18">
        <f t="shared" si="25"/>
        <v>2.6056931162085513</v>
      </c>
      <c r="E122" s="18">
        <f t="shared" si="26"/>
        <v>2.9956968891112576</v>
      </c>
      <c r="F122" s="30">
        <f t="shared" si="24"/>
        <v>-15.622138425360118</v>
      </c>
      <c r="G122" s="20"/>
    </row>
    <row r="123" spans="1:7" ht="12.75" customHeight="1">
      <c r="A123" s="29" t="s">
        <v>42</v>
      </c>
      <c r="B123" s="17">
        <v>23798072</v>
      </c>
      <c r="C123" s="17">
        <v>43143908</v>
      </c>
      <c r="D123" s="18">
        <f t="shared" si="25"/>
        <v>2.237320428150648</v>
      </c>
      <c r="E123" s="18">
        <f t="shared" si="26"/>
        <v>3.934676328547768</v>
      </c>
      <c r="F123" s="30">
        <f t="shared" si="24"/>
        <v>-44.8402495202799</v>
      </c>
      <c r="G123" s="20"/>
    </row>
    <row r="124" spans="1:7" ht="12.75" customHeight="1">
      <c r="A124" s="29" t="s">
        <v>16</v>
      </c>
      <c r="B124" s="17">
        <v>22527818</v>
      </c>
      <c r="C124" s="17">
        <v>12335372</v>
      </c>
      <c r="D124" s="18">
        <f t="shared" si="25"/>
        <v>2.1179004506356596</v>
      </c>
      <c r="E124" s="18">
        <f t="shared" si="26"/>
        <v>1.1249721794379623</v>
      </c>
      <c r="F124" s="30">
        <f t="shared" si="24"/>
        <v>82.62779590270969</v>
      </c>
      <c r="G124" s="20"/>
    </row>
    <row r="125" spans="1:7" ht="12.75" customHeight="1">
      <c r="A125" s="31" t="s">
        <v>14</v>
      </c>
      <c r="B125" s="32">
        <f>B114-SUM(B115:B124)</f>
        <v>262964127</v>
      </c>
      <c r="C125" s="32">
        <f>C114-SUM(C115:C124)</f>
        <v>285915092</v>
      </c>
      <c r="D125" s="33">
        <f t="shared" si="25"/>
        <v>24.721961224753894</v>
      </c>
      <c r="E125" s="33">
        <f t="shared" si="26"/>
        <v>26.075137756805837</v>
      </c>
      <c r="F125" s="34">
        <f t="shared" si="24"/>
        <v>-8.027196060010711</v>
      </c>
      <c r="G125" s="20"/>
    </row>
    <row r="126" spans="1:7" ht="12.75" customHeight="1">
      <c r="A126" s="23"/>
      <c r="B126" s="22"/>
      <c r="C126" s="22"/>
      <c r="D126" s="18"/>
      <c r="E126" s="18"/>
      <c r="F126" s="19"/>
      <c r="G126" s="20"/>
    </row>
    <row r="127" spans="1:7" ht="12.75" customHeight="1">
      <c r="A127" s="25" t="s">
        <v>75</v>
      </c>
      <c r="B127" s="26">
        <v>979000016</v>
      </c>
      <c r="C127" s="26">
        <v>990917350</v>
      </c>
      <c r="D127" s="27">
        <f>(B127/$B$8)*100</f>
        <v>1.750029883319423</v>
      </c>
      <c r="E127" s="27">
        <f>(C127/$C$8)*100</f>
        <v>1.710497797112556</v>
      </c>
      <c r="F127" s="28">
        <f aca="true" t="shared" si="27" ref="F127:F138">IF(C127=0,0,(B127-C127)/C127*100)</f>
        <v>-1.2026567099667798</v>
      </c>
      <c r="G127" s="20"/>
    </row>
    <row r="128" spans="1:7" ht="12.75" customHeight="1">
      <c r="A128" s="29" t="s">
        <v>59</v>
      </c>
      <c r="B128" s="17">
        <v>199978466</v>
      </c>
      <c r="C128" s="17">
        <v>106268366</v>
      </c>
      <c r="D128" s="18">
        <f>(B128/$B$127)*100</f>
        <v>20.42680926779474</v>
      </c>
      <c r="E128" s="18">
        <f>(C128/$C$127)*100</f>
        <v>10.724241128687472</v>
      </c>
      <c r="F128" s="30">
        <f t="shared" si="27"/>
        <v>88.18249826105354</v>
      </c>
      <c r="G128" s="20"/>
    </row>
    <row r="129" spans="1:7" ht="12.75" customHeight="1">
      <c r="A129" s="29" t="s">
        <v>30</v>
      </c>
      <c r="B129" s="17">
        <v>107130593</v>
      </c>
      <c r="C129" s="17">
        <v>174615529</v>
      </c>
      <c r="D129" s="18">
        <f aca="true" t="shared" si="28" ref="D129:D138">(B129/$B$127)*100</f>
        <v>10.94285916743029</v>
      </c>
      <c r="E129" s="18">
        <f aca="true" t="shared" si="29" ref="E129:E138">(C129/$C$127)*100</f>
        <v>17.62160375938518</v>
      </c>
      <c r="F129" s="30">
        <f t="shared" si="27"/>
        <v>-38.64772874811152</v>
      </c>
      <c r="G129" s="20"/>
    </row>
    <row r="130" spans="1:7" ht="12.75" customHeight="1">
      <c r="A130" s="29" t="s">
        <v>58</v>
      </c>
      <c r="B130" s="17">
        <v>95411572</v>
      </c>
      <c r="C130" s="17">
        <v>126235755</v>
      </c>
      <c r="D130" s="18">
        <f t="shared" si="28"/>
        <v>9.745819248280789</v>
      </c>
      <c r="E130" s="18">
        <f t="shared" si="29"/>
        <v>12.739281939104204</v>
      </c>
      <c r="F130" s="30">
        <f t="shared" si="27"/>
        <v>-24.417949573795475</v>
      </c>
      <c r="G130" s="20"/>
    </row>
    <row r="131" spans="1:7" ht="12.75" customHeight="1">
      <c r="A131" s="29" t="s">
        <v>44</v>
      </c>
      <c r="B131" s="17">
        <v>93780468</v>
      </c>
      <c r="C131" s="17">
        <v>88274069</v>
      </c>
      <c r="D131" s="18">
        <f t="shared" si="28"/>
        <v>9.579210057949581</v>
      </c>
      <c r="E131" s="18">
        <f t="shared" si="29"/>
        <v>8.908318034798764</v>
      </c>
      <c r="F131" s="30">
        <f t="shared" si="27"/>
        <v>6.237844320963612</v>
      </c>
      <c r="G131" s="20"/>
    </row>
    <row r="132" spans="1:7" ht="12.75" customHeight="1">
      <c r="A132" s="29" t="s">
        <v>51</v>
      </c>
      <c r="B132" s="17">
        <v>83390576</v>
      </c>
      <c r="C132" s="17">
        <v>1151860</v>
      </c>
      <c r="D132" s="18">
        <f t="shared" si="28"/>
        <v>8.517934079380035</v>
      </c>
      <c r="E132" s="18">
        <f t="shared" si="29"/>
        <v>0.11624178343430963</v>
      </c>
      <c r="F132" s="30">
        <f t="shared" si="27"/>
        <v>7139.645095758165</v>
      </c>
      <c r="G132" s="20"/>
    </row>
    <row r="133" spans="1:7" ht="12.75" customHeight="1">
      <c r="A133" s="29" t="s">
        <v>0</v>
      </c>
      <c r="B133" s="17">
        <v>76069669</v>
      </c>
      <c r="C133" s="17">
        <v>43940583</v>
      </c>
      <c r="D133" s="18">
        <f t="shared" si="28"/>
        <v>7.770139709578921</v>
      </c>
      <c r="E133" s="18">
        <f t="shared" si="29"/>
        <v>4.434333801905881</v>
      </c>
      <c r="F133" s="30">
        <f t="shared" si="27"/>
        <v>73.11938942639883</v>
      </c>
      <c r="G133" s="20"/>
    </row>
    <row r="134" spans="1:7" ht="12.75" customHeight="1">
      <c r="A134" s="29" t="s">
        <v>36</v>
      </c>
      <c r="B134" s="17">
        <v>34604401</v>
      </c>
      <c r="C134" s="17">
        <v>43276344</v>
      </c>
      <c r="D134" s="18">
        <f t="shared" si="28"/>
        <v>3.534668072977846</v>
      </c>
      <c r="E134" s="18">
        <f t="shared" si="29"/>
        <v>4.367301067036519</v>
      </c>
      <c r="F134" s="30">
        <f t="shared" si="27"/>
        <v>-20.03852959482899</v>
      </c>
      <c r="G134" s="20"/>
    </row>
    <row r="135" spans="1:7" ht="12.75" customHeight="1">
      <c r="A135" s="29" t="s">
        <v>39</v>
      </c>
      <c r="B135" s="17">
        <v>33644574</v>
      </c>
      <c r="C135" s="17">
        <v>27893745</v>
      </c>
      <c r="D135" s="18">
        <f t="shared" si="28"/>
        <v>3.436626501546451</v>
      </c>
      <c r="E135" s="18">
        <f t="shared" si="29"/>
        <v>2.8149416295920138</v>
      </c>
      <c r="F135" s="30">
        <f t="shared" si="27"/>
        <v>20.61691250135111</v>
      </c>
      <c r="G135" s="20"/>
    </row>
    <row r="136" spans="1:7" ht="12.75" customHeight="1">
      <c r="A136" s="29" t="s">
        <v>35</v>
      </c>
      <c r="B136" s="17">
        <v>19646562</v>
      </c>
      <c r="C136" s="17">
        <v>29043560</v>
      </c>
      <c r="D136" s="18">
        <f t="shared" si="28"/>
        <v>2.006798945752009</v>
      </c>
      <c r="E136" s="18">
        <f t="shared" si="29"/>
        <v>2.9309770385996368</v>
      </c>
      <c r="F136" s="30">
        <f t="shared" si="27"/>
        <v>-32.35484217499508</v>
      </c>
      <c r="G136" s="20"/>
    </row>
    <row r="137" spans="1:7" ht="12.75" customHeight="1">
      <c r="A137" s="29" t="s">
        <v>47</v>
      </c>
      <c r="B137" s="17">
        <v>18433006</v>
      </c>
      <c r="C137" s="17">
        <v>72268100</v>
      </c>
      <c r="D137" s="18">
        <f t="shared" si="28"/>
        <v>1.8828402143764622</v>
      </c>
      <c r="E137" s="18">
        <f t="shared" si="29"/>
        <v>7.293050222604338</v>
      </c>
      <c r="F137" s="30">
        <f t="shared" si="27"/>
        <v>-74.49357877126975</v>
      </c>
      <c r="G137" s="20"/>
    </row>
    <row r="138" spans="1:7" ht="12.75" customHeight="1">
      <c r="A138" s="31" t="s">
        <v>14</v>
      </c>
      <c r="B138" s="32">
        <f>B127-SUM(B128:B137)</f>
        <v>216910129</v>
      </c>
      <c r="C138" s="32">
        <f>C127-SUM(C128:C137)</f>
        <v>277949439</v>
      </c>
      <c r="D138" s="33">
        <f t="shared" si="28"/>
        <v>22.156294734932874</v>
      </c>
      <c r="E138" s="33">
        <f t="shared" si="29"/>
        <v>28.04970959485168</v>
      </c>
      <c r="F138" s="34">
        <f t="shared" si="27"/>
        <v>-21.960580391745278</v>
      </c>
      <c r="G138" s="20"/>
    </row>
    <row r="139" spans="1:7" ht="12.75" customHeight="1">
      <c r="A139" s="23"/>
      <c r="B139" s="22"/>
      <c r="C139" s="22"/>
      <c r="D139" s="22"/>
      <c r="E139" s="22"/>
      <c r="F139" s="19"/>
      <c r="G139" s="20"/>
    </row>
    <row r="140" spans="1:7" ht="12.75" customHeight="1">
      <c r="A140" s="25" t="s">
        <v>76</v>
      </c>
      <c r="B140" s="26">
        <v>972026433</v>
      </c>
      <c r="C140" s="26">
        <v>957007329</v>
      </c>
      <c r="D140" s="27">
        <f>(B140/$B$8)*100</f>
        <v>1.7375641239278439</v>
      </c>
      <c r="E140" s="27">
        <f>(C140/$C$8)*100</f>
        <v>1.651963131006911</v>
      </c>
      <c r="F140" s="28">
        <f aca="true" t="shared" si="30" ref="F140:F151">IF(C140=0,0,(B140-C140)/C140*100)</f>
        <v>1.5693823385546928</v>
      </c>
      <c r="G140" s="20"/>
    </row>
    <row r="141" spans="1:7" ht="12.75" customHeight="1">
      <c r="A141" s="29" t="s">
        <v>42</v>
      </c>
      <c r="B141" s="17">
        <v>172050124</v>
      </c>
      <c r="C141" s="17">
        <v>154881881</v>
      </c>
      <c r="D141" s="18">
        <f>(B141/$B$140)*100</f>
        <v>17.700148695441907</v>
      </c>
      <c r="E141" s="18">
        <f>(C141/$C$140)*100</f>
        <v>16.183980655805406</v>
      </c>
      <c r="F141" s="30">
        <f t="shared" si="30"/>
        <v>11.084733016639952</v>
      </c>
      <c r="G141" s="20"/>
    </row>
    <row r="142" spans="1:7" ht="12.75" customHeight="1">
      <c r="A142" s="29" t="s">
        <v>46</v>
      </c>
      <c r="B142" s="17">
        <v>163504507</v>
      </c>
      <c r="C142" s="17">
        <v>50460986</v>
      </c>
      <c r="D142" s="18">
        <f aca="true" t="shared" si="31" ref="D142:D151">(B142/$B$140)*100</f>
        <v>16.82099389986445</v>
      </c>
      <c r="E142" s="18">
        <f aca="true" t="shared" si="32" ref="E142:E151">(C142/$C$140)*100</f>
        <v>5.272789922385224</v>
      </c>
      <c r="F142" s="30">
        <f t="shared" si="30"/>
        <v>224.02162534041645</v>
      </c>
      <c r="G142" s="20"/>
    </row>
    <row r="143" spans="1:7" ht="12.75" customHeight="1">
      <c r="A143" s="29" t="s">
        <v>41</v>
      </c>
      <c r="B143" s="17">
        <v>113209426</v>
      </c>
      <c r="C143" s="17">
        <v>72503881</v>
      </c>
      <c r="D143" s="18">
        <f t="shared" si="31"/>
        <v>11.646743561345106</v>
      </c>
      <c r="E143" s="18">
        <f t="shared" si="32"/>
        <v>7.5761050937573335</v>
      </c>
      <c r="F143" s="30">
        <f t="shared" si="30"/>
        <v>56.14257394028328</v>
      </c>
      <c r="G143" s="20"/>
    </row>
    <row r="144" spans="1:7" ht="12.75" customHeight="1">
      <c r="A144" s="29" t="s">
        <v>47</v>
      </c>
      <c r="B144" s="17">
        <v>83756158</v>
      </c>
      <c r="C144" s="17">
        <v>187074822</v>
      </c>
      <c r="D144" s="18">
        <f t="shared" si="31"/>
        <v>8.616654357999337</v>
      </c>
      <c r="E144" s="18">
        <f t="shared" si="32"/>
        <v>19.547898572049494</v>
      </c>
      <c r="F144" s="30">
        <f t="shared" si="30"/>
        <v>-55.228524552598536</v>
      </c>
      <c r="G144" s="20"/>
    </row>
    <row r="145" spans="1:7" ht="12.75" customHeight="1">
      <c r="A145" s="29" t="s">
        <v>57</v>
      </c>
      <c r="B145" s="17">
        <v>77413184</v>
      </c>
      <c r="C145" s="17">
        <v>72990329</v>
      </c>
      <c r="D145" s="18">
        <f t="shared" si="31"/>
        <v>7.9641027622136695</v>
      </c>
      <c r="E145" s="18">
        <f t="shared" si="32"/>
        <v>7.626935216501357</v>
      </c>
      <c r="F145" s="30">
        <f t="shared" si="30"/>
        <v>6.059508239783383</v>
      </c>
      <c r="G145" s="20"/>
    </row>
    <row r="146" spans="1:7" ht="12.75" customHeight="1">
      <c r="A146" s="29" t="s">
        <v>27</v>
      </c>
      <c r="B146" s="17">
        <v>68791804</v>
      </c>
      <c r="C146" s="17">
        <v>44749567</v>
      </c>
      <c r="D146" s="18">
        <f t="shared" si="31"/>
        <v>7.077153631273729</v>
      </c>
      <c r="E146" s="18">
        <f t="shared" si="32"/>
        <v>4.675989999654433</v>
      </c>
      <c r="F146" s="30">
        <f t="shared" si="30"/>
        <v>53.72618912714843</v>
      </c>
      <c r="G146" s="20"/>
    </row>
    <row r="147" spans="1:7" ht="12.75" customHeight="1">
      <c r="A147" s="29" t="s">
        <v>32</v>
      </c>
      <c r="B147" s="17">
        <v>45976262</v>
      </c>
      <c r="C147" s="17">
        <v>89479716</v>
      </c>
      <c r="D147" s="18">
        <f t="shared" si="31"/>
        <v>4.7299394789194995</v>
      </c>
      <c r="E147" s="18">
        <f t="shared" si="32"/>
        <v>9.349950965736022</v>
      </c>
      <c r="F147" s="30">
        <f t="shared" si="30"/>
        <v>-48.618229856697354</v>
      </c>
      <c r="G147" s="20"/>
    </row>
    <row r="148" spans="1:7" ht="12.75" customHeight="1">
      <c r="A148" s="29" t="s">
        <v>36</v>
      </c>
      <c r="B148" s="17">
        <v>42816227</v>
      </c>
      <c r="C148" s="17">
        <v>34780247</v>
      </c>
      <c r="D148" s="18">
        <f t="shared" si="31"/>
        <v>4.404841838287745</v>
      </c>
      <c r="E148" s="18">
        <f t="shared" si="32"/>
        <v>3.634271749657625</v>
      </c>
      <c r="F148" s="30">
        <f t="shared" si="30"/>
        <v>23.1050113013861</v>
      </c>
      <c r="G148" s="20"/>
    </row>
    <row r="149" spans="1:7" ht="12.75" customHeight="1">
      <c r="A149" s="29" t="s">
        <v>56</v>
      </c>
      <c r="B149" s="17">
        <v>24282284</v>
      </c>
      <c r="C149" s="17">
        <v>35986856</v>
      </c>
      <c r="D149" s="18">
        <f t="shared" si="31"/>
        <v>2.4981094315569914</v>
      </c>
      <c r="E149" s="18">
        <f t="shared" si="32"/>
        <v>3.760353229227986</v>
      </c>
      <c r="F149" s="30">
        <f t="shared" si="30"/>
        <v>-32.524575083747244</v>
      </c>
      <c r="G149" s="20"/>
    </row>
    <row r="150" spans="1:7" ht="12.75" customHeight="1">
      <c r="A150" s="29" t="s">
        <v>30</v>
      </c>
      <c r="B150" s="17">
        <v>22641045</v>
      </c>
      <c r="C150" s="17">
        <v>24233131</v>
      </c>
      <c r="D150" s="18">
        <f t="shared" si="31"/>
        <v>2.3292622742904356</v>
      </c>
      <c r="E150" s="18">
        <f t="shared" si="32"/>
        <v>2.532178204457617</v>
      </c>
      <c r="F150" s="30">
        <f t="shared" si="30"/>
        <v>-6.569873286287272</v>
      </c>
      <c r="G150" s="20"/>
    </row>
    <row r="151" spans="1:7" ht="12.75" customHeight="1">
      <c r="A151" s="31" t="s">
        <v>14</v>
      </c>
      <c r="B151" s="32">
        <f>B140-SUM(B141:B150)</f>
        <v>157585412</v>
      </c>
      <c r="C151" s="32">
        <f>C140-SUM(C141:C150)</f>
        <v>189865913</v>
      </c>
      <c r="D151" s="33">
        <f t="shared" si="31"/>
        <v>16.21205006880713</v>
      </c>
      <c r="E151" s="33">
        <f t="shared" si="32"/>
        <v>19.839546390767502</v>
      </c>
      <c r="F151" s="34">
        <f t="shared" si="30"/>
        <v>-17.001735851342627</v>
      </c>
      <c r="G151" s="20"/>
    </row>
    <row r="152" spans="1:7" ht="12.75" customHeight="1">
      <c r="A152" s="23"/>
      <c r="B152" s="22"/>
      <c r="C152" s="22"/>
      <c r="D152" s="18"/>
      <c r="E152" s="18"/>
      <c r="F152" s="19"/>
      <c r="G152" s="20"/>
    </row>
    <row r="153" spans="1:7" ht="12.75" customHeight="1">
      <c r="A153" s="25" t="s">
        <v>77</v>
      </c>
      <c r="B153" s="26">
        <v>855400326</v>
      </c>
      <c r="C153" s="26">
        <v>1075742433</v>
      </c>
      <c r="D153" s="27">
        <f>(B153/$B$8)*100</f>
        <v>1.5290869338465634</v>
      </c>
      <c r="E153" s="27">
        <f>(C153/$C$8)*100</f>
        <v>1.8569208238275385</v>
      </c>
      <c r="F153" s="28">
        <f aca="true" t="shared" si="33" ref="F153:F164">IF(C153=0,0,(B153-C153)/C153*100)</f>
        <v>-20.482794044436474</v>
      </c>
      <c r="G153" s="20"/>
    </row>
    <row r="154" spans="1:7" ht="12.75" customHeight="1">
      <c r="A154" s="29" t="s">
        <v>51</v>
      </c>
      <c r="B154" s="17">
        <v>243798544</v>
      </c>
      <c r="C154" s="17">
        <v>258453689</v>
      </c>
      <c r="D154" s="18">
        <f>(B154/$B$153)*100</f>
        <v>28.501104873322202</v>
      </c>
      <c r="E154" s="18">
        <f>(C154/$C$153)*100</f>
        <v>24.02561069188576</v>
      </c>
      <c r="F154" s="30">
        <f t="shared" si="33"/>
        <v>-5.670317594112576</v>
      </c>
      <c r="G154" s="20"/>
    </row>
    <row r="155" spans="1:7" ht="12.75" customHeight="1">
      <c r="A155" s="29" t="s">
        <v>57</v>
      </c>
      <c r="B155" s="17">
        <v>41875391</v>
      </c>
      <c r="C155" s="17">
        <v>65466402</v>
      </c>
      <c r="D155" s="18">
        <f aca="true" t="shared" si="34" ref="D155:D164">(B155/$B$153)*100</f>
        <v>4.895414430786644</v>
      </c>
      <c r="E155" s="18">
        <f aca="true" t="shared" si="35" ref="E155:E164">(C155/$C$153)*100</f>
        <v>6.085694864469477</v>
      </c>
      <c r="F155" s="30">
        <f t="shared" si="33"/>
        <v>-36.03529486773994</v>
      </c>
      <c r="G155" s="20"/>
    </row>
    <row r="156" spans="1:7" ht="12.75" customHeight="1">
      <c r="A156" s="29" t="s">
        <v>47</v>
      </c>
      <c r="B156" s="17">
        <v>38672061</v>
      </c>
      <c r="C156" s="17">
        <v>138958130</v>
      </c>
      <c r="D156" s="18">
        <f t="shared" si="34"/>
        <v>4.520931290830488</v>
      </c>
      <c r="E156" s="18">
        <f t="shared" si="35"/>
        <v>12.91741645000258</v>
      </c>
      <c r="F156" s="30">
        <f t="shared" si="33"/>
        <v>-72.16999034169501</v>
      </c>
      <c r="G156" s="20"/>
    </row>
    <row r="157" spans="1:7" ht="12.75" customHeight="1">
      <c r="A157" s="29" t="s">
        <v>55</v>
      </c>
      <c r="B157" s="17">
        <v>38558824</v>
      </c>
      <c r="C157" s="17">
        <v>46967224</v>
      </c>
      <c r="D157" s="18">
        <f t="shared" si="34"/>
        <v>4.507693395478084</v>
      </c>
      <c r="E157" s="18">
        <f t="shared" si="35"/>
        <v>4.366028759228093</v>
      </c>
      <c r="F157" s="30">
        <f t="shared" si="33"/>
        <v>-17.902697421503984</v>
      </c>
      <c r="G157" s="20"/>
    </row>
    <row r="158" spans="1:7" ht="12.75" customHeight="1">
      <c r="A158" s="29" t="s">
        <v>54</v>
      </c>
      <c r="B158" s="17">
        <v>36294622</v>
      </c>
      <c r="C158" s="17">
        <v>44230246</v>
      </c>
      <c r="D158" s="18">
        <f t="shared" si="34"/>
        <v>4.242998382958297</v>
      </c>
      <c r="E158" s="18">
        <f t="shared" si="35"/>
        <v>4.111601870779787</v>
      </c>
      <c r="F158" s="30">
        <f t="shared" si="33"/>
        <v>-17.94162302420837</v>
      </c>
      <c r="G158" s="20"/>
    </row>
    <row r="159" spans="1:7" ht="12.75" customHeight="1">
      <c r="A159" s="29" t="s">
        <v>33</v>
      </c>
      <c r="B159" s="17">
        <v>31135125</v>
      </c>
      <c r="C159" s="17">
        <v>37492154</v>
      </c>
      <c r="D159" s="18">
        <f t="shared" si="34"/>
        <v>3.6398308550562795</v>
      </c>
      <c r="E159" s="18">
        <f t="shared" si="35"/>
        <v>3.485235205925915</v>
      </c>
      <c r="F159" s="30">
        <f t="shared" si="33"/>
        <v>-16.955624902212875</v>
      </c>
      <c r="G159" s="20"/>
    </row>
    <row r="160" spans="1:7" ht="12.75" customHeight="1">
      <c r="A160" s="29" t="s">
        <v>48</v>
      </c>
      <c r="B160" s="17">
        <v>30599273</v>
      </c>
      <c r="C160" s="17">
        <v>29466784</v>
      </c>
      <c r="D160" s="18">
        <f t="shared" si="34"/>
        <v>3.5771874372654846</v>
      </c>
      <c r="E160" s="18">
        <f t="shared" si="35"/>
        <v>2.7392043946638664</v>
      </c>
      <c r="F160" s="30">
        <f t="shared" si="33"/>
        <v>3.8432731580073347</v>
      </c>
      <c r="G160" s="20"/>
    </row>
    <row r="161" spans="1:7" ht="12.75" customHeight="1">
      <c r="A161" s="29" t="s">
        <v>52</v>
      </c>
      <c r="B161" s="17">
        <v>30197141</v>
      </c>
      <c r="C161" s="17">
        <v>29689378</v>
      </c>
      <c r="D161" s="18">
        <f t="shared" si="34"/>
        <v>3.5301764661707646</v>
      </c>
      <c r="E161" s="18">
        <f t="shared" si="35"/>
        <v>2.7598965225535546</v>
      </c>
      <c r="F161" s="30">
        <f t="shared" si="33"/>
        <v>1.710251390244686</v>
      </c>
      <c r="G161" s="20"/>
    </row>
    <row r="162" spans="1:7" ht="12.75" customHeight="1">
      <c r="A162" s="29" t="s">
        <v>30</v>
      </c>
      <c r="B162" s="17">
        <v>27366593</v>
      </c>
      <c r="C162" s="17">
        <v>74568397</v>
      </c>
      <c r="D162" s="18">
        <f t="shared" si="34"/>
        <v>3.199273155292204</v>
      </c>
      <c r="E162" s="18">
        <f t="shared" si="35"/>
        <v>6.931807718325824</v>
      </c>
      <c r="F162" s="30">
        <f t="shared" si="33"/>
        <v>-63.30001166579993</v>
      </c>
      <c r="G162" s="20"/>
    </row>
    <row r="163" spans="1:7" ht="12.75" customHeight="1">
      <c r="A163" s="29" t="s">
        <v>19</v>
      </c>
      <c r="B163" s="17">
        <v>23500000</v>
      </c>
      <c r="C163" s="17">
        <v>9120000</v>
      </c>
      <c r="D163" s="18">
        <f t="shared" si="34"/>
        <v>2.74725170025245</v>
      </c>
      <c r="E163" s="18">
        <f t="shared" si="35"/>
        <v>0.8477865816417043</v>
      </c>
      <c r="F163" s="30">
        <f t="shared" si="33"/>
        <v>157.67543859649123</v>
      </c>
      <c r="G163" s="20"/>
    </row>
    <row r="164" spans="1:7" ht="12.75" customHeight="1">
      <c r="A164" s="31" t="s">
        <v>14</v>
      </c>
      <c r="B164" s="32">
        <f>B153-SUM(B154:B163)</f>
        <v>313402752</v>
      </c>
      <c r="C164" s="32">
        <f>C153-SUM(C154:C163)</f>
        <v>341330029</v>
      </c>
      <c r="D164" s="33">
        <f t="shared" si="34"/>
        <v>36.6381380125871</v>
      </c>
      <c r="E164" s="33">
        <f t="shared" si="35"/>
        <v>31.72971694052344</v>
      </c>
      <c r="F164" s="34">
        <f t="shared" si="33"/>
        <v>-8.181898639805874</v>
      </c>
      <c r="G164" s="20"/>
    </row>
    <row r="165" spans="1:7" ht="12.75" customHeight="1">
      <c r="A165" s="24"/>
      <c r="B165" s="20"/>
      <c r="C165" s="20"/>
      <c r="D165" s="20"/>
      <c r="E165" s="20"/>
      <c r="F165" s="19"/>
      <c r="G165" s="20"/>
    </row>
    <row r="166" spans="1:7" ht="12.75" customHeight="1">
      <c r="A166" s="35" t="s">
        <v>18</v>
      </c>
      <c r="B166" s="36">
        <f>B8-(B10+B23+B36+B49+B62+B75+B88+B101+B114+B127+B140+B153)</f>
        <v>21503241459</v>
      </c>
      <c r="C166" s="36">
        <f>C8-(C10+C23+C36+C49+C62+C75+C88+C101+C114+C127+C140+C153)</f>
        <v>23717556225</v>
      </c>
      <c r="D166" s="37">
        <f>(B166/$B$8)*100</f>
        <v>38.43852352039507</v>
      </c>
      <c r="E166" s="37">
        <f>(C166/$C$8)*100</f>
        <v>40.94067752043669</v>
      </c>
      <c r="F166" s="38">
        <f>(B166-C166)/C166*100</f>
        <v>-9.336184322674669</v>
      </c>
      <c r="G166" s="20"/>
    </row>
  </sheetData>
  <sheetProtection/>
  <mergeCells count="1">
    <mergeCell ref="B6:F6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&amp;CBCE018A&amp;R&amp;P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2016-04-06T20:47:15Z</cp:lastPrinted>
  <dcterms:created xsi:type="dcterms:W3CDTF">2016-03-08T19:19:47Z</dcterms:created>
  <dcterms:modified xsi:type="dcterms:W3CDTF">2016-05-04T14:18:57Z</dcterms:modified>
  <cp:category/>
  <cp:version/>
  <cp:contentType/>
  <cp:contentStatus/>
</cp:coreProperties>
</file>